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683F93C-BB71-41E9-970B-FA3F072A8111}" xr6:coauthVersionLast="47" xr6:coauthVersionMax="47" xr10:uidLastSave="{00000000-0000-0000-0000-000000000000}"/>
  <bookViews>
    <workbookView xWindow="-120" yWindow="-120" windowWidth="29040" windowHeight="16440" tabRatio="955" xr2:uid="{00000000-000D-0000-FFFF-FFFF00000000}"/>
  </bookViews>
  <sheets>
    <sheet name="100 General" sheetId="1" r:id="rId1"/>
    <sheet name="110 Planning" sheetId="15" r:id="rId2"/>
    <sheet name="CLOSED 120 Public Safety" sheetId="18" r:id="rId3"/>
    <sheet name="200 Library" sheetId="2" r:id="rId4"/>
    <sheet name="300 Parks" sheetId="3" r:id="rId5"/>
    <sheet name="400 FIRE" sheetId="4" r:id="rId6"/>
    <sheet name="500 HM" sheetId="5" r:id="rId7"/>
    <sheet name="510 MJ" sheetId="6" r:id="rId8"/>
    <sheet name="600 H2O Distribution" sheetId="7" r:id="rId9"/>
    <sheet name="610 H2O Treatment Plant" sheetId="8" r:id="rId10"/>
    <sheet name="620 WW" sheetId="9" r:id="rId11"/>
    <sheet name="630 Street" sheetId="10" r:id="rId12"/>
    <sheet name="640 PW Equip" sheetId="11" r:id="rId13"/>
    <sheet name="650 JT Treatment" sheetId="12" r:id="rId14"/>
    <sheet name="660 JT Equip" sheetId="13" r:id="rId15"/>
    <sheet name="700 USDA" sheetId="14" r:id="rId16"/>
    <sheet name="800 Sinking Fund-Cap Improvment" sheetId="22" state="hidden" r:id="rId17"/>
  </sheets>
  <definedNames>
    <definedName name="_xlnm._FilterDatabase" localSheetId="0" hidden="1">'100 General'!$G$1:$P$1010</definedName>
  </definedNames>
  <calcPr calcId="191029"/>
</workbook>
</file>

<file path=xl/calcChain.xml><?xml version="1.0" encoding="utf-8"?>
<calcChain xmlns="http://schemas.openxmlformats.org/spreadsheetml/2006/main">
  <c r="O57" i="1" l="1"/>
  <c r="M117" i="7" l="1"/>
  <c r="C55" i="1"/>
  <c r="O90" i="15"/>
  <c r="O91" i="12"/>
  <c r="O37" i="10"/>
  <c r="O42" i="10" s="1"/>
  <c r="O28" i="10"/>
  <c r="O17" i="10"/>
  <c r="O10" i="10"/>
  <c r="O20" i="9"/>
  <c r="O54" i="14" l="1"/>
  <c r="A54" i="14"/>
  <c r="C54" i="14"/>
  <c r="E54" i="14"/>
  <c r="F54" i="14"/>
  <c r="L54" i="14"/>
  <c r="M54" i="14"/>
  <c r="N54" i="14"/>
  <c r="O79" i="12"/>
  <c r="O90" i="7"/>
  <c r="O78" i="8"/>
  <c r="O84" i="9"/>
  <c r="O75" i="10"/>
  <c r="O60" i="13" l="1"/>
  <c r="O60" i="11"/>
  <c r="O111" i="9"/>
  <c r="O93" i="8"/>
  <c r="O69" i="6"/>
  <c r="O64" i="5"/>
  <c r="O100" i="3"/>
  <c r="O95" i="2"/>
  <c r="O126" i="1"/>
  <c r="O121" i="7"/>
  <c r="O89" i="9" l="1"/>
  <c r="O36" i="9"/>
  <c r="B108" i="1"/>
  <c r="O31" i="7"/>
  <c r="O110" i="7"/>
  <c r="B27" i="11" l="1"/>
  <c r="C103" i="1"/>
  <c r="O98" i="9"/>
  <c r="A98" i="9" l="1"/>
  <c r="C98" i="9"/>
  <c r="E98" i="9"/>
  <c r="F98" i="9"/>
  <c r="L98" i="9"/>
  <c r="M98" i="9"/>
  <c r="N98" i="9"/>
  <c r="O8" i="4"/>
  <c r="D59" i="14"/>
  <c r="D65" i="13"/>
  <c r="D44" i="13"/>
  <c r="D25" i="13"/>
  <c r="D96" i="12"/>
  <c r="D84" i="12"/>
  <c r="D79" i="12"/>
  <c r="D49" i="12"/>
  <c r="D33" i="12"/>
  <c r="D24" i="12"/>
  <c r="D14" i="12"/>
  <c r="D65" i="11"/>
  <c r="D49" i="11"/>
  <c r="D44" i="11"/>
  <c r="D27" i="11"/>
  <c r="D14" i="11"/>
  <c r="D90" i="10"/>
  <c r="D99" i="10" s="1"/>
  <c r="D86" i="10"/>
  <c r="D81" i="10"/>
  <c r="D75" i="10"/>
  <c r="D53" i="10"/>
  <c r="D37" i="10"/>
  <c r="D21" i="10"/>
  <c r="D17" i="10"/>
  <c r="D106" i="9"/>
  <c r="D84" i="9"/>
  <c r="D52" i="9"/>
  <c r="D20" i="9"/>
  <c r="D78" i="8"/>
  <c r="D98" i="8" s="1"/>
  <c r="D45" i="8"/>
  <c r="D23" i="8"/>
  <c r="D117" i="7"/>
  <c r="D110" i="7"/>
  <c r="D98" i="7"/>
  <c r="D90" i="7"/>
  <c r="D54" i="7"/>
  <c r="D126" i="7" s="1"/>
  <c r="D38" i="7"/>
  <c r="D20" i="7"/>
  <c r="D64" i="6"/>
  <c r="D74" i="6" s="1"/>
  <c r="D54" i="6"/>
  <c r="D50" i="6"/>
  <c r="D17" i="6"/>
  <c r="D69" i="5"/>
  <c r="D59" i="5"/>
  <c r="D47" i="5"/>
  <c r="D16" i="5"/>
  <c r="D96" i="4"/>
  <c r="D94" i="4"/>
  <c r="D74" i="4"/>
  <c r="D50" i="4"/>
  <c r="D39" i="4"/>
  <c r="D34" i="4"/>
  <c r="D17" i="4"/>
  <c r="D9" i="4"/>
  <c r="D8" i="4"/>
  <c r="D89" i="3"/>
  <c r="D105" i="3" s="1"/>
  <c r="D83" i="3"/>
  <c r="D53" i="3"/>
  <c r="D37" i="3"/>
  <c r="D31" i="3"/>
  <c r="D18" i="3"/>
  <c r="C18" i="3"/>
  <c r="D100" i="2"/>
  <c r="D17" i="2"/>
  <c r="D84" i="2"/>
  <c r="D78" i="2"/>
  <c r="D54" i="2"/>
  <c r="D38" i="2"/>
  <c r="D33" i="2"/>
  <c r="D24" i="2"/>
  <c r="D30" i="1"/>
  <c r="D121" i="1"/>
  <c r="D108" i="1"/>
  <c r="D68" i="1"/>
  <c r="D103" i="1"/>
  <c r="D132" i="1" s="1"/>
  <c r="D55" i="1"/>
  <c r="D46" i="1"/>
  <c r="B55" i="11"/>
  <c r="B25" i="13"/>
  <c r="B44" i="13"/>
  <c r="B65" i="13" s="1"/>
  <c r="B14" i="13"/>
  <c r="B9" i="13"/>
  <c r="B46" i="14"/>
  <c r="B59" i="14" s="1"/>
  <c r="B14" i="14"/>
  <c r="B9" i="14"/>
  <c r="B33" i="12"/>
  <c r="B84" i="12"/>
  <c r="B79" i="12"/>
  <c r="B105" i="12" s="1"/>
  <c r="B49" i="12"/>
  <c r="B14" i="12"/>
  <c r="B9" i="12"/>
  <c r="B14" i="11"/>
  <c r="B37" i="11" s="1"/>
  <c r="B44" i="11"/>
  <c r="B9" i="11"/>
  <c r="B86" i="10"/>
  <c r="B99" i="10" s="1"/>
  <c r="B75" i="10"/>
  <c r="B57" i="10"/>
  <c r="B53" i="10"/>
  <c r="B21" i="10"/>
  <c r="B13" i="10"/>
  <c r="B17" i="10" s="1"/>
  <c r="B42" i="10" s="1"/>
  <c r="B8" i="10"/>
  <c r="B10" i="10" s="1"/>
  <c r="B84" i="9"/>
  <c r="B52" i="9"/>
  <c r="B13" i="9"/>
  <c r="B20" i="9" s="1"/>
  <c r="B41" i="9" s="1"/>
  <c r="B8" i="9"/>
  <c r="B10" i="9" s="1"/>
  <c r="B8" i="7"/>
  <c r="B10" i="7" s="1"/>
  <c r="C8" i="8"/>
  <c r="B9" i="8"/>
  <c r="B98" i="7"/>
  <c r="B121" i="7"/>
  <c r="B117" i="7"/>
  <c r="B110" i="7"/>
  <c r="B90" i="7"/>
  <c r="B54" i="7"/>
  <c r="B20" i="7"/>
  <c r="B69" i="5"/>
  <c r="B33" i="5"/>
  <c r="B71" i="5" s="1"/>
  <c r="C8" i="5" s="1"/>
  <c r="B16" i="5"/>
  <c r="B9" i="5"/>
  <c r="C8" i="4"/>
  <c r="B39" i="4"/>
  <c r="B96" i="4"/>
  <c r="B94" i="4"/>
  <c r="B79" i="4"/>
  <c r="B74" i="4"/>
  <c r="B50" i="4"/>
  <c r="B17" i="4"/>
  <c r="B14" i="4"/>
  <c r="B9" i="4"/>
  <c r="B8" i="4"/>
  <c r="B105" i="3"/>
  <c r="B53" i="3"/>
  <c r="B9" i="3"/>
  <c r="B42" i="3" s="1"/>
  <c r="B83" i="3"/>
  <c r="B18" i="3"/>
  <c r="B84" i="2"/>
  <c r="B100" i="2" s="1"/>
  <c r="B78" i="2"/>
  <c r="B54" i="2"/>
  <c r="B33" i="2"/>
  <c r="B24" i="2"/>
  <c r="B17" i="2"/>
  <c r="B43" i="2" s="1"/>
  <c r="B102" i="2" s="1"/>
  <c r="C8" i="2" s="1"/>
  <c r="B9" i="1"/>
  <c r="B30" i="1"/>
  <c r="B103" i="1"/>
  <c r="B132" i="1" s="1"/>
  <c r="B68" i="1"/>
  <c r="B55" i="1"/>
  <c r="B50" i="1"/>
  <c r="B46" i="1"/>
  <c r="B35" i="1"/>
  <c r="O24" i="14"/>
  <c r="O121" i="1"/>
  <c r="A20" i="7"/>
  <c r="F20" i="7"/>
  <c r="E20" i="7"/>
  <c r="N20" i="7"/>
  <c r="M20" i="7"/>
  <c r="L20" i="7"/>
  <c r="O13" i="22"/>
  <c r="N13" i="22"/>
  <c r="M13" i="22"/>
  <c r="L13" i="22"/>
  <c r="F13" i="22"/>
  <c r="E13" i="22"/>
  <c r="C13" i="22"/>
  <c r="A13" i="22"/>
  <c r="A28" i="22"/>
  <c r="B28" i="22"/>
  <c r="B31" i="22" s="1"/>
  <c r="C28" i="22"/>
  <c r="D28" i="22"/>
  <c r="D31" i="22" s="1"/>
  <c r="E28" i="22"/>
  <c r="F28" i="22"/>
  <c r="L28" i="22"/>
  <c r="M28" i="22"/>
  <c r="N28" i="22"/>
  <c r="O28" i="22"/>
  <c r="B33" i="14" l="1"/>
  <c r="B61" i="14" s="1"/>
  <c r="C8" i="14" s="1"/>
  <c r="D105" i="12"/>
  <c r="B38" i="12"/>
  <c r="B107" i="12" s="1"/>
  <c r="C8" i="12" s="1"/>
  <c r="B101" i="10"/>
  <c r="C8" i="10" s="1"/>
  <c r="B35" i="13"/>
  <c r="B67" i="13" s="1"/>
  <c r="C8" i="13" s="1"/>
  <c r="B65" i="11"/>
  <c r="B57" i="1"/>
  <c r="B134" i="1" s="1"/>
  <c r="C8" i="1" s="1"/>
  <c r="D116" i="9"/>
  <c r="B116" i="9"/>
  <c r="B118" i="9" s="1"/>
  <c r="C8" i="9" s="1"/>
  <c r="B126" i="7"/>
  <c r="B43" i="7"/>
  <c r="B67" i="11"/>
  <c r="B107" i="3"/>
  <c r="C8" i="3" s="1"/>
  <c r="B48" i="22"/>
  <c r="D48" i="22"/>
  <c r="O45" i="22"/>
  <c r="O48" i="22" s="1"/>
  <c r="N45" i="22"/>
  <c r="N48" i="22" s="1"/>
  <c r="M45" i="22"/>
  <c r="M48" i="22" s="1"/>
  <c r="L45" i="22"/>
  <c r="L48" i="22" s="1"/>
  <c r="F45" i="22"/>
  <c r="F48" i="22" s="1"/>
  <c r="E45" i="22"/>
  <c r="E48" i="22" s="1"/>
  <c r="C45" i="22"/>
  <c r="C48" i="22" s="1"/>
  <c r="A45" i="22"/>
  <c r="A48" i="22" s="1"/>
  <c r="B128" i="7" l="1"/>
  <c r="C8" i="7" s="1"/>
  <c r="F9" i="22"/>
  <c r="F31" i="22" s="1"/>
  <c r="O9" i="22"/>
  <c r="O31" i="22" s="1"/>
  <c r="N9" i="22"/>
  <c r="N31" i="22" s="1"/>
  <c r="M9" i="22"/>
  <c r="M31" i="22" s="1"/>
  <c r="L9" i="22"/>
  <c r="L31" i="22" s="1"/>
  <c r="E9" i="22"/>
  <c r="E31" i="22" s="1"/>
  <c r="C9" i="22"/>
  <c r="C31" i="22" s="1"/>
  <c r="A9" i="22"/>
  <c r="A31" i="22" s="1"/>
  <c r="O54" i="2"/>
  <c r="N46" i="14"/>
  <c r="N39" i="14"/>
  <c r="N28" i="14"/>
  <c r="N24" i="14"/>
  <c r="N14" i="14"/>
  <c r="N9" i="14"/>
  <c r="N60" i="13"/>
  <c r="N49" i="13"/>
  <c r="N65" i="13" s="1"/>
  <c r="N44" i="13"/>
  <c r="N30" i="13"/>
  <c r="N25" i="13"/>
  <c r="N14" i="13"/>
  <c r="N35" i="13" s="1"/>
  <c r="N9" i="13"/>
  <c r="N100" i="12"/>
  <c r="N96" i="12"/>
  <c r="N91" i="12"/>
  <c r="N84" i="12"/>
  <c r="N79" i="12"/>
  <c r="N49" i="12"/>
  <c r="N33" i="12"/>
  <c r="N24" i="12"/>
  <c r="N14" i="12"/>
  <c r="N9" i="12"/>
  <c r="N60" i="11"/>
  <c r="N65" i="11" s="1"/>
  <c r="N49" i="11"/>
  <c r="N44" i="11"/>
  <c r="N32" i="11"/>
  <c r="N27" i="11"/>
  <c r="N14" i="11"/>
  <c r="N9" i="11"/>
  <c r="N94" i="10"/>
  <c r="N90" i="10"/>
  <c r="N86" i="10"/>
  <c r="N81" i="10"/>
  <c r="N75" i="10"/>
  <c r="N53" i="10"/>
  <c r="N37" i="10"/>
  <c r="N21" i="10"/>
  <c r="N17" i="10"/>
  <c r="N10" i="10"/>
  <c r="N106" i="9"/>
  <c r="N84" i="9"/>
  <c r="N52" i="9"/>
  <c r="N36" i="9"/>
  <c r="N20" i="9"/>
  <c r="N10" i="9"/>
  <c r="N93" i="8"/>
  <c r="N88" i="8"/>
  <c r="N78" i="8"/>
  <c r="N45" i="8"/>
  <c r="N29" i="8"/>
  <c r="N23" i="8"/>
  <c r="N13" i="8"/>
  <c r="N9" i="8"/>
  <c r="N124" i="7"/>
  <c r="N121" i="7"/>
  <c r="N117" i="7"/>
  <c r="N110" i="7"/>
  <c r="N98" i="7"/>
  <c r="N90" i="7"/>
  <c r="N54" i="7"/>
  <c r="N38" i="7"/>
  <c r="N10" i="7"/>
  <c r="N69" i="6"/>
  <c r="N64" i="6"/>
  <c r="N54" i="6"/>
  <c r="N50" i="6"/>
  <c r="N31" i="6"/>
  <c r="N27" i="6"/>
  <c r="N17" i="6"/>
  <c r="N9" i="6"/>
  <c r="N64" i="5"/>
  <c r="N69" i="5" s="1"/>
  <c r="N59" i="5"/>
  <c r="N51" i="5"/>
  <c r="N47" i="5"/>
  <c r="N16" i="5"/>
  <c r="N33" i="5" s="1"/>
  <c r="N9" i="5"/>
  <c r="N100" i="3"/>
  <c r="N89" i="3"/>
  <c r="N83" i="3"/>
  <c r="N53" i="3"/>
  <c r="N37" i="3"/>
  <c r="N31" i="3"/>
  <c r="N25" i="3"/>
  <c r="N22" i="3"/>
  <c r="N18" i="3"/>
  <c r="N9" i="3"/>
  <c r="N95" i="2"/>
  <c r="N84" i="2"/>
  <c r="N78" i="2"/>
  <c r="N54" i="2"/>
  <c r="N41" i="2"/>
  <c r="N38" i="2"/>
  <c r="N32" i="2"/>
  <c r="N31" i="2"/>
  <c r="N27" i="2"/>
  <c r="N24" i="2"/>
  <c r="N17" i="2"/>
  <c r="N9" i="2"/>
  <c r="N97" i="15"/>
  <c r="N94" i="15"/>
  <c r="N90" i="15"/>
  <c r="N86" i="15"/>
  <c r="N82" i="15"/>
  <c r="N78" i="15"/>
  <c r="N57" i="15"/>
  <c r="N99" i="15" s="1"/>
  <c r="N45" i="15"/>
  <c r="N42" i="15"/>
  <c r="N38" i="15"/>
  <c r="N34" i="15"/>
  <c r="N31" i="15"/>
  <c r="N26" i="15"/>
  <c r="N9" i="15"/>
  <c r="N94" i="4"/>
  <c r="N89" i="4"/>
  <c r="N79" i="4"/>
  <c r="N74" i="4"/>
  <c r="N50" i="4"/>
  <c r="N34" i="4"/>
  <c r="N30" i="4"/>
  <c r="N39" i="4" s="1"/>
  <c r="N96" i="4" s="1"/>
  <c r="N21" i="4"/>
  <c r="N17" i="4"/>
  <c r="N9" i="4"/>
  <c r="N130" i="1"/>
  <c r="N126" i="1"/>
  <c r="N121" i="1"/>
  <c r="N111" i="1"/>
  <c r="N108" i="1"/>
  <c r="N103" i="1"/>
  <c r="N68" i="1"/>
  <c r="N55" i="1"/>
  <c r="N50" i="1"/>
  <c r="N38" i="1"/>
  <c r="N35" i="1"/>
  <c r="N30" i="1"/>
  <c r="N9" i="1"/>
  <c r="F100" i="3"/>
  <c r="E46" i="1"/>
  <c r="C46" i="1"/>
  <c r="A46" i="1"/>
  <c r="F46" i="1"/>
  <c r="E96" i="18"/>
  <c r="E92" i="18"/>
  <c r="E88" i="18"/>
  <c r="E80" i="18"/>
  <c r="E53" i="18"/>
  <c r="E38" i="18"/>
  <c r="E26" i="18"/>
  <c r="E22" i="18"/>
  <c r="E19" i="18"/>
  <c r="E16" i="18"/>
  <c r="E9" i="18"/>
  <c r="E43" i="18" s="1"/>
  <c r="E46" i="14"/>
  <c r="E39" i="14"/>
  <c r="E28" i="14"/>
  <c r="E24" i="14"/>
  <c r="E14" i="14"/>
  <c r="E9" i="14"/>
  <c r="E60" i="13"/>
  <c r="E49" i="13"/>
  <c r="E44" i="13"/>
  <c r="E30" i="13"/>
  <c r="E25" i="13"/>
  <c r="E14" i="13"/>
  <c r="E9" i="13"/>
  <c r="E100" i="12"/>
  <c r="E96" i="12"/>
  <c r="E91" i="12"/>
  <c r="E84" i="12"/>
  <c r="E79" i="12"/>
  <c r="E49" i="12"/>
  <c r="E33" i="12"/>
  <c r="E24" i="12"/>
  <c r="E14" i="12"/>
  <c r="E9" i="12"/>
  <c r="E60" i="11"/>
  <c r="E49" i="11"/>
  <c r="E44" i="11"/>
  <c r="E65" i="11" s="1"/>
  <c r="E32" i="11"/>
  <c r="E27" i="11"/>
  <c r="E14" i="11"/>
  <c r="E9" i="11"/>
  <c r="E94" i="10"/>
  <c r="E90" i="10"/>
  <c r="E86" i="10"/>
  <c r="E81" i="10"/>
  <c r="E75" i="10"/>
  <c r="E53" i="10"/>
  <c r="E37" i="10"/>
  <c r="E21" i="10"/>
  <c r="E17" i="10"/>
  <c r="E10" i="10"/>
  <c r="E106" i="9"/>
  <c r="E84" i="9"/>
  <c r="E52" i="9"/>
  <c r="E36" i="9"/>
  <c r="E20" i="9"/>
  <c r="E10" i="9"/>
  <c r="E93" i="8"/>
  <c r="E88" i="8"/>
  <c r="E78" i="8"/>
  <c r="E45" i="8"/>
  <c r="E29" i="8"/>
  <c r="E23" i="8"/>
  <c r="E13" i="8"/>
  <c r="E9" i="8"/>
  <c r="E124" i="7"/>
  <c r="E121" i="7"/>
  <c r="E117" i="7"/>
  <c r="E110" i="7"/>
  <c r="E98" i="7"/>
  <c r="E90" i="7"/>
  <c r="E54" i="7"/>
  <c r="E38" i="7"/>
  <c r="E10" i="7"/>
  <c r="E69" i="6"/>
  <c r="E74" i="6" s="1"/>
  <c r="E64" i="6"/>
  <c r="E54" i="6"/>
  <c r="E50" i="6"/>
  <c r="E31" i="6"/>
  <c r="E17" i="6"/>
  <c r="E9" i="6"/>
  <c r="E64" i="5"/>
  <c r="E59" i="5"/>
  <c r="E51" i="5"/>
  <c r="E47" i="5"/>
  <c r="E16" i="5"/>
  <c r="E33" i="5" s="1"/>
  <c r="E9" i="5"/>
  <c r="E94" i="4"/>
  <c r="E89" i="4"/>
  <c r="E79" i="4"/>
  <c r="E74" i="4"/>
  <c r="E50" i="4"/>
  <c r="E34" i="4"/>
  <c r="E30" i="4"/>
  <c r="E24" i="4"/>
  <c r="E39" i="4" s="1"/>
  <c r="E96" i="4" s="1"/>
  <c r="E21" i="4"/>
  <c r="E17" i="4"/>
  <c r="E9" i="4"/>
  <c r="E100" i="3"/>
  <c r="E89" i="3"/>
  <c r="E83" i="3"/>
  <c r="E105" i="3" s="1"/>
  <c r="E53" i="3"/>
  <c r="E37" i="3"/>
  <c r="E31" i="3"/>
  <c r="E25" i="3"/>
  <c r="E22" i="3"/>
  <c r="E18" i="3"/>
  <c r="E9" i="3"/>
  <c r="E95" i="2"/>
  <c r="E100" i="2" s="1"/>
  <c r="E84" i="2"/>
  <c r="E78" i="2"/>
  <c r="E54" i="2"/>
  <c r="E38" i="2"/>
  <c r="E32" i="2"/>
  <c r="E31" i="2"/>
  <c r="E24" i="2"/>
  <c r="E17" i="2"/>
  <c r="E9" i="2"/>
  <c r="E94" i="15"/>
  <c r="E82" i="15"/>
  <c r="E78" i="15"/>
  <c r="E57" i="15"/>
  <c r="E99" i="15" s="1"/>
  <c r="E38" i="15"/>
  <c r="E34" i="15"/>
  <c r="E31" i="15"/>
  <c r="E26" i="15"/>
  <c r="E9" i="15"/>
  <c r="E130" i="1"/>
  <c r="E126" i="1"/>
  <c r="E121" i="1"/>
  <c r="E111" i="1"/>
  <c r="E108" i="1"/>
  <c r="E103" i="1"/>
  <c r="E68" i="1"/>
  <c r="E55" i="1"/>
  <c r="E38" i="1"/>
  <c r="E35" i="1"/>
  <c r="E30" i="1"/>
  <c r="E9" i="1"/>
  <c r="O49" i="13"/>
  <c r="M49" i="13"/>
  <c r="L49" i="13"/>
  <c r="N59" i="14" l="1"/>
  <c r="E47" i="15"/>
  <c r="E101" i="15" s="1"/>
  <c r="E59" i="14"/>
  <c r="N33" i="14"/>
  <c r="N61" i="14" s="1"/>
  <c r="E33" i="14"/>
  <c r="N105" i="12"/>
  <c r="N42" i="10"/>
  <c r="E35" i="13"/>
  <c r="N34" i="8"/>
  <c r="E98" i="8"/>
  <c r="N98" i="8"/>
  <c r="E34" i="8"/>
  <c r="N36" i="6"/>
  <c r="N33" i="2"/>
  <c r="N74" i="6"/>
  <c r="N76" i="6" s="1"/>
  <c r="E36" i="6"/>
  <c r="E76" i="6" s="1"/>
  <c r="N71" i="5"/>
  <c r="E69" i="5"/>
  <c r="E42" i="3"/>
  <c r="E107" i="3" s="1"/>
  <c r="N105" i="3"/>
  <c r="N100" i="2"/>
  <c r="N132" i="1"/>
  <c r="E57" i="1"/>
  <c r="N37" i="11"/>
  <c r="N67" i="11" s="1"/>
  <c r="E41" i="9"/>
  <c r="N38" i="12"/>
  <c r="N67" i="13"/>
  <c r="N42" i="3"/>
  <c r="N107" i="3" s="1"/>
  <c r="N99" i="10"/>
  <c r="E42" i="10"/>
  <c r="N43" i="7"/>
  <c r="E132" i="1"/>
  <c r="N41" i="9"/>
  <c r="E116" i="9"/>
  <c r="N116" i="9"/>
  <c r="N126" i="7"/>
  <c r="E126" i="7"/>
  <c r="E43" i="7"/>
  <c r="N50" i="22"/>
  <c r="N47" i="15"/>
  <c r="N101" i="15" s="1"/>
  <c r="E65" i="13"/>
  <c r="E67" i="13" s="1"/>
  <c r="E105" i="12"/>
  <c r="E38" i="12"/>
  <c r="E107" i="12" s="1"/>
  <c r="E37" i="11"/>
  <c r="E67" i="11" s="1"/>
  <c r="E99" i="10"/>
  <c r="N43" i="2"/>
  <c r="E71" i="5"/>
  <c r="E33" i="2"/>
  <c r="E43" i="2" s="1"/>
  <c r="E102" i="2" s="1"/>
  <c r="E101" i="18"/>
  <c r="E103" i="18" s="1"/>
  <c r="L99" i="18"/>
  <c r="L96" i="18"/>
  <c r="L92" i="18"/>
  <c r="L88" i="18"/>
  <c r="L84" i="18"/>
  <c r="L80" i="18"/>
  <c r="L53" i="18"/>
  <c r="L41" i="18"/>
  <c r="L38" i="18"/>
  <c r="L26" i="18"/>
  <c r="L22" i="18"/>
  <c r="L19" i="18"/>
  <c r="L16" i="18"/>
  <c r="L9" i="18"/>
  <c r="M99" i="18"/>
  <c r="M96" i="18"/>
  <c r="M92" i="18"/>
  <c r="M88" i="18"/>
  <c r="M84" i="18"/>
  <c r="M80" i="18"/>
  <c r="M53" i="18"/>
  <c r="M41" i="18"/>
  <c r="M38" i="18"/>
  <c r="M26" i="18"/>
  <c r="M22" i="18"/>
  <c r="M19" i="18"/>
  <c r="M16" i="18"/>
  <c r="M9" i="18"/>
  <c r="N9" i="18"/>
  <c r="N16" i="18"/>
  <c r="N19" i="18"/>
  <c r="N22" i="18"/>
  <c r="N26" i="18"/>
  <c r="N38" i="18"/>
  <c r="N41" i="18"/>
  <c r="N53" i="18"/>
  <c r="N80" i="18"/>
  <c r="N84" i="18"/>
  <c r="N88" i="18"/>
  <c r="N92" i="18"/>
  <c r="N96" i="18"/>
  <c r="N99" i="18"/>
  <c r="L46" i="14"/>
  <c r="L39" i="14"/>
  <c r="L28" i="14"/>
  <c r="L24" i="14"/>
  <c r="L14" i="14"/>
  <c r="L9" i="14"/>
  <c r="M46" i="14"/>
  <c r="M39" i="14"/>
  <c r="M28" i="14"/>
  <c r="M24" i="14"/>
  <c r="M14" i="14"/>
  <c r="M9" i="14"/>
  <c r="L60" i="13"/>
  <c r="L65" i="13" s="1"/>
  <c r="L44" i="13"/>
  <c r="L30" i="13"/>
  <c r="L25" i="13"/>
  <c r="L14" i="13"/>
  <c r="L9" i="13"/>
  <c r="M60" i="13"/>
  <c r="M65" i="13" s="1"/>
  <c r="M44" i="13"/>
  <c r="M30" i="13"/>
  <c r="M25" i="13"/>
  <c r="M14" i="13"/>
  <c r="M9" i="13"/>
  <c r="L100" i="12"/>
  <c r="L96" i="12"/>
  <c r="L91" i="12"/>
  <c r="L84" i="12"/>
  <c r="L79" i="12"/>
  <c r="L49" i="12"/>
  <c r="L33" i="12"/>
  <c r="L24" i="12"/>
  <c r="L14" i="12"/>
  <c r="L9" i="12"/>
  <c r="M100" i="12"/>
  <c r="M96" i="12"/>
  <c r="M91" i="12"/>
  <c r="M84" i="12"/>
  <c r="M79" i="12"/>
  <c r="M49" i="12"/>
  <c r="M33" i="12"/>
  <c r="M24" i="12"/>
  <c r="M14" i="12"/>
  <c r="M9" i="12"/>
  <c r="L60" i="11"/>
  <c r="L49" i="11"/>
  <c r="L44" i="11"/>
  <c r="L32" i="11"/>
  <c r="L27" i="11"/>
  <c r="L14" i="11"/>
  <c r="L9" i="11"/>
  <c r="M60" i="11"/>
  <c r="M65" i="11" s="1"/>
  <c r="M49" i="11"/>
  <c r="M44" i="11"/>
  <c r="M32" i="11"/>
  <c r="M27" i="11"/>
  <c r="M14" i="11"/>
  <c r="M9" i="11"/>
  <c r="L94" i="10"/>
  <c r="L90" i="10"/>
  <c r="L86" i="10"/>
  <c r="L81" i="10"/>
  <c r="L75" i="10"/>
  <c r="L53" i="10"/>
  <c r="L37" i="10"/>
  <c r="L21" i="10"/>
  <c r="L17" i="10"/>
  <c r="L10" i="10"/>
  <c r="M94" i="10"/>
  <c r="M90" i="10"/>
  <c r="M86" i="10"/>
  <c r="M81" i="10"/>
  <c r="M75" i="10"/>
  <c r="M53" i="10"/>
  <c r="M37" i="10"/>
  <c r="M21" i="10"/>
  <c r="M17" i="10"/>
  <c r="M10" i="10"/>
  <c r="L106" i="9"/>
  <c r="L84" i="9"/>
  <c r="L52" i="9"/>
  <c r="L36" i="9"/>
  <c r="L20" i="9"/>
  <c r="L10" i="9"/>
  <c r="M106" i="9"/>
  <c r="M84" i="9"/>
  <c r="M52" i="9"/>
  <c r="M36" i="9"/>
  <c r="M20" i="9"/>
  <c r="M10" i="9"/>
  <c r="L93" i="8"/>
  <c r="L88" i="8"/>
  <c r="L78" i="8"/>
  <c r="L45" i="8"/>
  <c r="L29" i="8"/>
  <c r="L23" i="8"/>
  <c r="L13" i="8"/>
  <c r="L9" i="8"/>
  <c r="M93" i="8"/>
  <c r="M88" i="8"/>
  <c r="M78" i="8"/>
  <c r="M45" i="8"/>
  <c r="M29" i="8"/>
  <c r="M23" i="8"/>
  <c r="M13" i="8"/>
  <c r="M9" i="8"/>
  <c r="L124" i="7"/>
  <c r="L121" i="7"/>
  <c r="L117" i="7"/>
  <c r="L110" i="7"/>
  <c r="L98" i="7"/>
  <c r="L90" i="7"/>
  <c r="L54" i="7"/>
  <c r="L38" i="7"/>
  <c r="L10" i="7"/>
  <c r="M124" i="7"/>
  <c r="M121" i="7"/>
  <c r="M110" i="7"/>
  <c r="M98" i="7"/>
  <c r="M90" i="7"/>
  <c r="M54" i="7"/>
  <c r="M38" i="7"/>
  <c r="M10" i="7"/>
  <c r="L69" i="6"/>
  <c r="L64" i="6"/>
  <c r="L54" i="6"/>
  <c r="L50" i="6"/>
  <c r="L31" i="6"/>
  <c r="L27" i="6"/>
  <c r="L17" i="6"/>
  <c r="L9" i="6"/>
  <c r="M69" i="6"/>
  <c r="M64" i="6"/>
  <c r="M54" i="6"/>
  <c r="M50" i="6"/>
  <c r="M31" i="6"/>
  <c r="M27" i="6"/>
  <c r="M17" i="6"/>
  <c r="M9" i="6"/>
  <c r="L64" i="5"/>
  <c r="L59" i="5"/>
  <c r="L51" i="5"/>
  <c r="L47" i="5"/>
  <c r="L16" i="5"/>
  <c r="L9" i="5"/>
  <c r="L33" i="5" s="1"/>
  <c r="M64" i="5"/>
  <c r="M59" i="5"/>
  <c r="M51" i="5"/>
  <c r="M47" i="5"/>
  <c r="M16" i="5"/>
  <c r="M9" i="5"/>
  <c r="L89" i="4"/>
  <c r="L79" i="4"/>
  <c r="L74" i="4"/>
  <c r="L50" i="4"/>
  <c r="L34" i="4"/>
  <c r="L30" i="4"/>
  <c r="L21" i="4"/>
  <c r="L39" i="4" s="1"/>
  <c r="L17" i="4"/>
  <c r="L9" i="4"/>
  <c r="M89" i="4"/>
  <c r="M79" i="4"/>
  <c r="M74" i="4"/>
  <c r="M50" i="4"/>
  <c r="M34" i="4"/>
  <c r="M30" i="4"/>
  <c r="M21" i="4"/>
  <c r="M17" i="4"/>
  <c r="M9" i="4"/>
  <c r="L100" i="3"/>
  <c r="L89" i="3"/>
  <c r="L83" i="3"/>
  <c r="L53" i="3"/>
  <c r="L37" i="3"/>
  <c r="L31" i="3"/>
  <c r="L25" i="3"/>
  <c r="L22" i="3"/>
  <c r="L18" i="3"/>
  <c r="L9" i="3"/>
  <c r="M100" i="3"/>
  <c r="M89" i="3"/>
  <c r="M83" i="3"/>
  <c r="M53" i="3"/>
  <c r="M37" i="3"/>
  <c r="M31" i="3"/>
  <c r="M25" i="3"/>
  <c r="M22" i="3"/>
  <c r="M18" i="3"/>
  <c r="M9" i="3"/>
  <c r="L95" i="2"/>
  <c r="L84" i="2"/>
  <c r="L78" i="2"/>
  <c r="L54" i="2"/>
  <c r="L41" i="2"/>
  <c r="L38" i="2"/>
  <c r="L27" i="2"/>
  <c r="L24" i="2"/>
  <c r="L17" i="2"/>
  <c r="L9" i="2"/>
  <c r="M95" i="2"/>
  <c r="M84" i="2"/>
  <c r="M78" i="2"/>
  <c r="M54" i="2"/>
  <c r="M41" i="2"/>
  <c r="M38" i="2"/>
  <c r="M27" i="2"/>
  <c r="M24" i="2"/>
  <c r="M17" i="2"/>
  <c r="M9" i="2"/>
  <c r="L97" i="15"/>
  <c r="L94" i="15"/>
  <c r="L90" i="15"/>
  <c r="L86" i="15"/>
  <c r="L82" i="15"/>
  <c r="L78" i="15"/>
  <c r="L57" i="15"/>
  <c r="L45" i="15"/>
  <c r="L42" i="15"/>
  <c r="L38" i="15"/>
  <c r="L34" i="15"/>
  <c r="L31" i="15"/>
  <c r="L26" i="15"/>
  <c r="L9" i="15"/>
  <c r="M97" i="15"/>
  <c r="M94" i="15"/>
  <c r="M90" i="15"/>
  <c r="M86" i="15"/>
  <c r="M82" i="15"/>
  <c r="M78" i="15"/>
  <c r="M57" i="15"/>
  <c r="M45" i="15"/>
  <c r="M42" i="15"/>
  <c r="M38" i="15"/>
  <c r="M34" i="15"/>
  <c r="M31" i="15"/>
  <c r="M26" i="15"/>
  <c r="M9" i="15"/>
  <c r="L130" i="1"/>
  <c r="L126" i="1"/>
  <c r="L121" i="1"/>
  <c r="L111" i="1"/>
  <c r="L108" i="1"/>
  <c r="L103" i="1"/>
  <c r="L68" i="1"/>
  <c r="L55" i="1"/>
  <c r="L50" i="1"/>
  <c r="L38" i="1"/>
  <c r="L35" i="1"/>
  <c r="L30" i="1"/>
  <c r="L9" i="1"/>
  <c r="M9" i="1"/>
  <c r="M30" i="1"/>
  <c r="M35" i="1"/>
  <c r="M38" i="1"/>
  <c r="M50" i="1"/>
  <c r="M55" i="1"/>
  <c r="M68" i="1"/>
  <c r="M103" i="1"/>
  <c r="M108" i="1"/>
  <c r="M111" i="1"/>
  <c r="M121" i="1"/>
  <c r="M126" i="1"/>
  <c r="M130" i="1"/>
  <c r="O89" i="4"/>
  <c r="O94" i="10"/>
  <c r="L33" i="14" l="1"/>
  <c r="E100" i="8"/>
  <c r="N100" i="8"/>
  <c r="E134" i="1"/>
  <c r="M99" i="15"/>
  <c r="E61" i="14"/>
  <c r="L59" i="14"/>
  <c r="L61" i="14" s="1"/>
  <c r="N107" i="12"/>
  <c r="N101" i="10"/>
  <c r="L35" i="13"/>
  <c r="E118" i="9"/>
  <c r="N102" i="2"/>
  <c r="L65" i="11"/>
  <c r="M35" i="13"/>
  <c r="M67" i="13" s="1"/>
  <c r="E101" i="10"/>
  <c r="L105" i="3"/>
  <c r="N128" i="7"/>
  <c r="E128" i="7"/>
  <c r="N118" i="9"/>
  <c r="M116" i="9"/>
  <c r="M43" i="7"/>
  <c r="L126" i="7"/>
  <c r="L43" i="7"/>
  <c r="F50" i="22"/>
  <c r="M50" i="22"/>
  <c r="L50" i="22"/>
  <c r="O50" i="22"/>
  <c r="C50" i="22"/>
  <c r="E50" i="22"/>
  <c r="A50" i="22"/>
  <c r="L38" i="12"/>
  <c r="L105" i="12"/>
  <c r="L42" i="10"/>
  <c r="L116" i="9"/>
  <c r="M34" i="8"/>
  <c r="L34" i="8"/>
  <c r="L36" i="6"/>
  <c r="L69" i="5"/>
  <c r="M39" i="4"/>
  <c r="L94" i="4"/>
  <c r="L96" i="4" s="1"/>
  <c r="M33" i="14"/>
  <c r="L37" i="11"/>
  <c r="L67" i="11" s="1"/>
  <c r="M37" i="11"/>
  <c r="M67" i="11" s="1"/>
  <c r="M99" i="10"/>
  <c r="L99" i="10"/>
  <c r="L101" i="10" s="1"/>
  <c r="L41" i="9"/>
  <c r="L98" i="8"/>
  <c r="L74" i="6"/>
  <c r="L76" i="6" s="1"/>
  <c r="M36" i="6"/>
  <c r="M33" i="5"/>
  <c r="M69" i="5"/>
  <c r="M71" i="5" s="1"/>
  <c r="L71" i="5"/>
  <c r="M94" i="4"/>
  <c r="M47" i="15"/>
  <c r="M101" i="15" s="1"/>
  <c r="L99" i="15"/>
  <c r="L47" i="15"/>
  <c r="L101" i="15" s="1"/>
  <c r="L132" i="1"/>
  <c r="L67" i="13"/>
  <c r="M132" i="1"/>
  <c r="L43" i="18"/>
  <c r="L101" i="18"/>
  <c r="M105" i="12"/>
  <c r="M105" i="3"/>
  <c r="L42" i="3"/>
  <c r="M42" i="3"/>
  <c r="M107" i="3" s="1"/>
  <c r="L100" i="2"/>
  <c r="N43" i="18"/>
  <c r="M43" i="18"/>
  <c r="N101" i="18"/>
  <c r="M101" i="18"/>
  <c r="M59" i="14"/>
  <c r="M38" i="12"/>
  <c r="M42" i="10"/>
  <c r="M41" i="9"/>
  <c r="M98" i="8"/>
  <c r="M126" i="7"/>
  <c r="M74" i="6"/>
  <c r="M33" i="2"/>
  <c r="M43" i="2" s="1"/>
  <c r="L33" i="2"/>
  <c r="L43" i="2" s="1"/>
  <c r="L102" i="2" s="1"/>
  <c r="M100" i="2"/>
  <c r="F92" i="18"/>
  <c r="C92" i="18"/>
  <c r="A92" i="18"/>
  <c r="O27" i="6"/>
  <c r="F30" i="1"/>
  <c r="F37" i="10"/>
  <c r="L100" i="8" l="1"/>
  <c r="M100" i="8"/>
  <c r="M102" i="2"/>
  <c r="L107" i="12"/>
  <c r="L107" i="3"/>
  <c r="L118" i="9"/>
  <c r="M128" i="7"/>
  <c r="L128" i="7"/>
  <c r="M118" i="9"/>
  <c r="M61" i="14"/>
  <c r="M76" i="6"/>
  <c r="M96" i="4"/>
  <c r="M101" i="10"/>
  <c r="L103" i="18"/>
  <c r="M103" i="18"/>
  <c r="N103" i="18"/>
  <c r="M107" i="12"/>
  <c r="O86" i="10" l="1"/>
  <c r="A110" i="7"/>
  <c r="C36" i="9" l="1"/>
  <c r="F36" i="9"/>
  <c r="A36" i="9"/>
  <c r="C78" i="8"/>
  <c r="A78" i="8"/>
  <c r="F110" i="7"/>
  <c r="C110" i="7"/>
  <c r="A117" i="7" l="1"/>
  <c r="C117" i="7"/>
  <c r="F117" i="7"/>
  <c r="F84" i="2"/>
  <c r="F21" i="4" l="1"/>
  <c r="A9" i="4"/>
  <c r="C9" i="4"/>
  <c r="C83" i="3"/>
  <c r="C37" i="3"/>
  <c r="A9" i="3" l="1"/>
  <c r="A18" i="3"/>
  <c r="A22" i="3"/>
  <c r="A25" i="3"/>
  <c r="A31" i="3"/>
  <c r="A53" i="3"/>
  <c r="A83" i="3"/>
  <c r="A89" i="3"/>
  <c r="A38" i="2"/>
  <c r="C38" i="2"/>
  <c r="C24" i="2"/>
  <c r="C9" i="2"/>
  <c r="A42" i="3" l="1"/>
  <c r="A105" i="3"/>
  <c r="A9" i="1"/>
  <c r="A107" i="3" l="1"/>
  <c r="A35" i="1"/>
  <c r="O53" i="3"/>
  <c r="O41" i="2"/>
  <c r="O27" i="2"/>
  <c r="F38" i="18"/>
  <c r="O97" i="15"/>
  <c r="O94" i="15"/>
  <c r="O86" i="15"/>
  <c r="O45" i="15"/>
  <c r="O42" i="15"/>
  <c r="O50" i="1"/>
  <c r="C20" i="7"/>
  <c r="O117" i="7"/>
  <c r="O20" i="7"/>
  <c r="O24" i="2" l="1"/>
  <c r="F24" i="2"/>
  <c r="A24" i="2"/>
  <c r="O84" i="2"/>
  <c r="O82" i="15"/>
  <c r="O108" i="1"/>
  <c r="O54" i="7" l="1"/>
  <c r="F46" i="14" l="1"/>
  <c r="F39" i="14"/>
  <c r="F28" i="14"/>
  <c r="F24" i="14"/>
  <c r="F14" i="14"/>
  <c r="F9" i="14"/>
  <c r="F60" i="13"/>
  <c r="F49" i="13"/>
  <c r="F44" i="13"/>
  <c r="F30" i="13"/>
  <c r="F25" i="13"/>
  <c r="F14" i="13"/>
  <c r="F9" i="13"/>
  <c r="F100" i="12"/>
  <c r="F96" i="12"/>
  <c r="F91" i="12"/>
  <c r="F84" i="12"/>
  <c r="F79" i="12"/>
  <c r="F49" i="12"/>
  <c r="F33" i="12"/>
  <c r="F24" i="12"/>
  <c r="F14" i="12"/>
  <c r="F9" i="12"/>
  <c r="F60" i="11"/>
  <c r="F49" i="11"/>
  <c r="F44" i="11"/>
  <c r="F32" i="11"/>
  <c r="F27" i="11"/>
  <c r="F14" i="11"/>
  <c r="F9" i="11"/>
  <c r="F94" i="10"/>
  <c r="F90" i="10"/>
  <c r="F86" i="10"/>
  <c r="F81" i="10"/>
  <c r="F75" i="10"/>
  <c r="F53" i="10"/>
  <c r="F21" i="10"/>
  <c r="F17" i="10"/>
  <c r="F10" i="10"/>
  <c r="F106" i="9"/>
  <c r="F84" i="9"/>
  <c r="F52" i="9"/>
  <c r="F20" i="9"/>
  <c r="F10" i="9"/>
  <c r="F41" i="9" s="1"/>
  <c r="F93" i="8"/>
  <c r="F88" i="8"/>
  <c r="F78" i="8"/>
  <c r="F45" i="8"/>
  <c r="F29" i="8"/>
  <c r="F23" i="8"/>
  <c r="F13" i="8"/>
  <c r="F9" i="8"/>
  <c r="F124" i="7"/>
  <c r="F121" i="7"/>
  <c r="F98" i="7"/>
  <c r="F90" i="7"/>
  <c r="F54" i="7"/>
  <c r="F38" i="7"/>
  <c r="F10" i="7"/>
  <c r="F69" i="6"/>
  <c r="F64" i="6"/>
  <c r="F54" i="6"/>
  <c r="F50" i="6"/>
  <c r="F31" i="6"/>
  <c r="F17" i="6"/>
  <c r="F9" i="6"/>
  <c r="F64" i="5"/>
  <c r="F59" i="5"/>
  <c r="F51" i="5"/>
  <c r="F47" i="5"/>
  <c r="F16" i="5"/>
  <c r="F9" i="5"/>
  <c r="F89" i="4"/>
  <c r="F79" i="4"/>
  <c r="F74" i="4"/>
  <c r="F50" i="4"/>
  <c r="F34" i="4"/>
  <c r="F30" i="4"/>
  <c r="F24" i="4"/>
  <c r="F17" i="4"/>
  <c r="F9" i="4"/>
  <c r="F89" i="3"/>
  <c r="F83" i="3"/>
  <c r="F53" i="3"/>
  <c r="F37" i="3"/>
  <c r="F31" i="3"/>
  <c r="F25" i="3"/>
  <c r="F22" i="3"/>
  <c r="F18" i="3"/>
  <c r="F9" i="3"/>
  <c r="F96" i="18"/>
  <c r="F88" i="18"/>
  <c r="F80" i="18"/>
  <c r="F53" i="18"/>
  <c r="F26" i="18"/>
  <c r="F22" i="18"/>
  <c r="F19" i="18"/>
  <c r="F16" i="18"/>
  <c r="F9" i="18"/>
  <c r="F95" i="2"/>
  <c r="F78" i="2"/>
  <c r="F54" i="2"/>
  <c r="F38" i="2"/>
  <c r="F32" i="2"/>
  <c r="F31" i="2"/>
  <c r="F17" i="2"/>
  <c r="F9" i="2"/>
  <c r="F94" i="15"/>
  <c r="F82" i="15"/>
  <c r="F78" i="15"/>
  <c r="F57" i="15"/>
  <c r="F38" i="15"/>
  <c r="F34" i="15"/>
  <c r="F31" i="15"/>
  <c r="F26" i="15"/>
  <c r="F9" i="15"/>
  <c r="O43" i="1"/>
  <c r="N43" i="1" s="1"/>
  <c r="N46" i="1" s="1"/>
  <c r="N57" i="1" s="1"/>
  <c r="N134" i="1" s="1"/>
  <c r="O32" i="2"/>
  <c r="F130" i="1"/>
  <c r="F126" i="1"/>
  <c r="F121" i="1"/>
  <c r="F111" i="1"/>
  <c r="F108" i="1"/>
  <c r="F103" i="1"/>
  <c r="F68" i="1"/>
  <c r="F55" i="1"/>
  <c r="F38" i="1"/>
  <c r="F35" i="1"/>
  <c r="F9" i="1"/>
  <c r="C9" i="1"/>
  <c r="C30" i="1"/>
  <c r="C35" i="1"/>
  <c r="C68" i="1"/>
  <c r="C108" i="1"/>
  <c r="C121" i="1"/>
  <c r="O111" i="1"/>
  <c r="A74" i="4"/>
  <c r="C74" i="4"/>
  <c r="O74" i="4"/>
  <c r="O25" i="13"/>
  <c r="F36" i="6" l="1"/>
  <c r="F69" i="5"/>
  <c r="M43" i="1"/>
  <c r="M46" i="1" s="1"/>
  <c r="M57" i="1" s="1"/>
  <c r="M134" i="1" s="1"/>
  <c r="O46" i="1"/>
  <c r="F43" i="18"/>
  <c r="F33" i="14"/>
  <c r="F59" i="14"/>
  <c r="F65" i="11"/>
  <c r="F42" i="10"/>
  <c r="F33" i="5"/>
  <c r="F105" i="3"/>
  <c r="F99" i="10"/>
  <c r="F34" i="8"/>
  <c r="F98" i="8"/>
  <c r="F39" i="4"/>
  <c r="F74" i="6"/>
  <c r="F76" i="6" s="1"/>
  <c r="F94" i="4"/>
  <c r="F65" i="13"/>
  <c r="F35" i="13"/>
  <c r="F38" i="12"/>
  <c r="F105" i="12"/>
  <c r="F132" i="1"/>
  <c r="F116" i="9"/>
  <c r="F118" i="9" s="1"/>
  <c r="F100" i="2"/>
  <c r="C132" i="1"/>
  <c r="F57" i="1"/>
  <c r="C57" i="1"/>
  <c r="F101" i="18"/>
  <c r="F43" i="7"/>
  <c r="F126" i="7"/>
  <c r="F99" i="15"/>
  <c r="F37" i="11"/>
  <c r="F42" i="3"/>
  <c r="F33" i="2"/>
  <c r="F47" i="15"/>
  <c r="A75" i="10"/>
  <c r="C75" i="10"/>
  <c r="O34" i="15"/>
  <c r="F61" i="14" l="1"/>
  <c r="F71" i="5"/>
  <c r="F103" i="18"/>
  <c r="F101" i="10"/>
  <c r="L43" i="1"/>
  <c r="F107" i="3"/>
  <c r="F67" i="11"/>
  <c r="F96" i="4"/>
  <c r="F107" i="12"/>
  <c r="F100" i="8"/>
  <c r="F101" i="15"/>
  <c r="F43" i="2"/>
  <c r="F102" i="2" s="1"/>
  <c r="F67" i="13"/>
  <c r="F134" i="1"/>
  <c r="C134" i="1"/>
  <c r="F128" i="7"/>
  <c r="O83" i="3"/>
  <c r="O37" i="3"/>
  <c r="O64" i="6"/>
  <c r="A64" i="6"/>
  <c r="C22" i="18"/>
  <c r="A22" i="18"/>
  <c r="A106" i="9"/>
  <c r="C106" i="9"/>
  <c r="O106" i="9"/>
  <c r="O38" i="2"/>
  <c r="C101" i="18"/>
  <c r="C88" i="18"/>
  <c r="C84" i="18"/>
  <c r="C80" i="18"/>
  <c r="C53" i="18"/>
  <c r="C41" i="18"/>
  <c r="C26" i="18"/>
  <c r="C19" i="18"/>
  <c r="C16" i="18"/>
  <c r="C9" i="18"/>
  <c r="A84" i="18"/>
  <c r="A121" i="1"/>
  <c r="A101" i="18"/>
  <c r="A88" i="18"/>
  <c r="A41" i="18"/>
  <c r="A26" i="18"/>
  <c r="A19" i="18"/>
  <c r="A80" i="18"/>
  <c r="A53" i="18"/>
  <c r="A16" i="18"/>
  <c r="A9" i="18"/>
  <c r="C60" i="13"/>
  <c r="C49" i="13"/>
  <c r="C44" i="13"/>
  <c r="C30" i="13"/>
  <c r="C25" i="13"/>
  <c r="C14" i="13"/>
  <c r="C9" i="13"/>
  <c r="C46" i="14"/>
  <c r="C39" i="14"/>
  <c r="C28" i="14"/>
  <c r="C24" i="14"/>
  <c r="C14" i="14"/>
  <c r="C9" i="14"/>
  <c r="C100" i="12"/>
  <c r="C96" i="12"/>
  <c r="C91" i="12"/>
  <c r="C84" i="12"/>
  <c r="C79" i="12"/>
  <c r="C49" i="12"/>
  <c r="C33" i="12"/>
  <c r="C24" i="12"/>
  <c r="C14" i="12"/>
  <c r="C9" i="12"/>
  <c r="C94" i="15"/>
  <c r="C82" i="15"/>
  <c r="C78" i="15"/>
  <c r="C57" i="15"/>
  <c r="C38" i="15"/>
  <c r="C31" i="15"/>
  <c r="C26" i="15"/>
  <c r="C9" i="15"/>
  <c r="C69" i="6"/>
  <c r="C64" i="6"/>
  <c r="C54" i="6"/>
  <c r="C50" i="6"/>
  <c r="C31" i="6"/>
  <c r="C17" i="6"/>
  <c r="C9" i="6"/>
  <c r="C124" i="7"/>
  <c r="C121" i="7"/>
  <c r="C98" i="7"/>
  <c r="C90" i="7"/>
  <c r="C54" i="7"/>
  <c r="C38" i="7"/>
  <c r="C10" i="7"/>
  <c r="C93" i="8"/>
  <c r="C88" i="8"/>
  <c r="C45" i="8"/>
  <c r="C29" i="8"/>
  <c r="C23" i="8"/>
  <c r="C13" i="8"/>
  <c r="C9" i="8"/>
  <c r="C84" i="9"/>
  <c r="C52" i="9"/>
  <c r="C20" i="9"/>
  <c r="C10" i="9"/>
  <c r="C60" i="11"/>
  <c r="C49" i="11"/>
  <c r="C44" i="11"/>
  <c r="C32" i="11"/>
  <c r="C27" i="11"/>
  <c r="C14" i="11"/>
  <c r="C9" i="11"/>
  <c r="O32" i="11"/>
  <c r="D8" i="1" l="1"/>
  <c r="D9" i="1" s="1"/>
  <c r="D57" i="1" s="1"/>
  <c r="D134" i="1" s="1"/>
  <c r="O8" i="1" s="1"/>
  <c r="L46" i="1"/>
  <c r="L57" i="1" s="1"/>
  <c r="L134" i="1" s="1"/>
  <c r="C98" i="8"/>
  <c r="C59" i="14"/>
  <c r="C65" i="11"/>
  <c r="C35" i="13"/>
  <c r="C99" i="15"/>
  <c r="C38" i="12"/>
  <c r="C74" i="6"/>
  <c r="C43" i="18"/>
  <c r="C103" i="18" s="1"/>
  <c r="C34" i="8"/>
  <c r="A43" i="18"/>
  <c r="C65" i="13"/>
  <c r="C33" i="14"/>
  <c r="C105" i="12"/>
  <c r="C37" i="11"/>
  <c r="C41" i="9"/>
  <c r="C116" i="9"/>
  <c r="C36" i="6"/>
  <c r="C47" i="15"/>
  <c r="C43" i="7"/>
  <c r="C126" i="7"/>
  <c r="C101" i="15" l="1"/>
  <c r="C61" i="14"/>
  <c r="C67" i="13"/>
  <c r="C67" i="11"/>
  <c r="C76" i="6"/>
  <c r="C107" i="12"/>
  <c r="C118" i="9"/>
  <c r="C100" i="8"/>
  <c r="A103" i="18"/>
  <c r="C128" i="7"/>
  <c r="D8" i="7" l="1"/>
  <c r="D10" i="7" s="1"/>
  <c r="D43" i="7" s="1"/>
  <c r="D128" i="7" s="1"/>
  <c r="O8" i="7" s="1"/>
  <c r="D8" i="14"/>
  <c r="D9" i="14" s="1"/>
  <c r="D33" i="14" s="1"/>
  <c r="D61" i="14" s="1"/>
  <c r="O8" i="14" s="1"/>
  <c r="O9" i="14" s="1"/>
  <c r="D8" i="12"/>
  <c r="D9" i="12" s="1"/>
  <c r="D38" i="12" s="1"/>
  <c r="D107" i="12" s="1"/>
  <c r="O8" i="12" s="1"/>
  <c r="D8" i="13"/>
  <c r="D9" i="13" s="1"/>
  <c r="D35" i="13" s="1"/>
  <c r="D67" i="13" s="1"/>
  <c r="O8" i="13" s="1"/>
  <c r="D8" i="8"/>
  <c r="D9" i="8" s="1"/>
  <c r="D34" i="8" s="1"/>
  <c r="D100" i="8" s="1"/>
  <c r="O8" i="8" s="1"/>
  <c r="D8" i="6"/>
  <c r="D9" i="6" s="1"/>
  <c r="D36" i="6" s="1"/>
  <c r="D76" i="6" s="1"/>
  <c r="O8" i="6" s="1"/>
  <c r="O9" i="6" s="1"/>
  <c r="D8" i="11"/>
  <c r="D9" i="11" s="1"/>
  <c r="D37" i="11" s="1"/>
  <c r="D67" i="11" s="1"/>
  <c r="O8" i="11" s="1"/>
  <c r="D8" i="9"/>
  <c r="D10" i="9" s="1"/>
  <c r="D41" i="9" s="1"/>
  <c r="D118" i="9" s="1"/>
  <c r="O8" i="9" s="1"/>
  <c r="C94" i="10"/>
  <c r="C90" i="10"/>
  <c r="C86" i="10"/>
  <c r="C81" i="10"/>
  <c r="C53" i="10"/>
  <c r="C37" i="10"/>
  <c r="C21" i="10"/>
  <c r="C17" i="10"/>
  <c r="C10" i="10"/>
  <c r="O47" i="5"/>
  <c r="O38" i="1"/>
  <c r="O25" i="3"/>
  <c r="C25" i="3"/>
  <c r="O9" i="4"/>
  <c r="C64" i="5"/>
  <c r="C59" i="5"/>
  <c r="C51" i="5"/>
  <c r="C47" i="5"/>
  <c r="C16" i="5"/>
  <c r="C9" i="5"/>
  <c r="C89" i="4"/>
  <c r="C79" i="4"/>
  <c r="C50" i="4"/>
  <c r="C34" i="4"/>
  <c r="C30" i="4"/>
  <c r="C24" i="4"/>
  <c r="C21" i="4"/>
  <c r="C17" i="4"/>
  <c r="C100" i="3"/>
  <c r="C89" i="3"/>
  <c r="C53" i="3"/>
  <c r="C31" i="3"/>
  <c r="C22" i="3"/>
  <c r="C9" i="3"/>
  <c r="C95" i="2"/>
  <c r="C84" i="2"/>
  <c r="C78" i="2"/>
  <c r="C54" i="2"/>
  <c r="C33" i="2"/>
  <c r="C17" i="2"/>
  <c r="O38" i="15"/>
  <c r="A38" i="15"/>
  <c r="A82" i="15"/>
  <c r="O130" i="1"/>
  <c r="A103" i="1"/>
  <c r="A68" i="1"/>
  <c r="A55" i="1"/>
  <c r="A30" i="1"/>
  <c r="A57" i="1" l="1"/>
  <c r="A132" i="1"/>
  <c r="C43" i="2"/>
  <c r="C33" i="5"/>
  <c r="C42" i="10"/>
  <c r="C69" i="5"/>
  <c r="C39" i="4"/>
  <c r="C42" i="3"/>
  <c r="C94" i="4"/>
  <c r="C105" i="3"/>
  <c r="C99" i="10"/>
  <c r="C100" i="2"/>
  <c r="C101" i="10" l="1"/>
  <c r="C102" i="2"/>
  <c r="C71" i="5"/>
  <c r="C96" i="4"/>
  <c r="C107" i="3"/>
  <c r="A134" i="1"/>
  <c r="O31" i="15"/>
  <c r="O103" i="1"/>
  <c r="O68" i="1"/>
  <c r="O55" i="1"/>
  <c r="O35" i="1"/>
  <c r="O30" i="1"/>
  <c r="O9" i="1"/>
  <c r="O78" i="15"/>
  <c r="O57" i="15"/>
  <c r="O26" i="15"/>
  <c r="O9" i="15"/>
  <c r="A78" i="15"/>
  <c r="A57" i="15"/>
  <c r="A31" i="15"/>
  <c r="A26" i="15"/>
  <c r="A9" i="15"/>
  <c r="O89" i="3"/>
  <c r="A46" i="14"/>
  <c r="A39" i="14"/>
  <c r="A28" i="14"/>
  <c r="A24" i="14"/>
  <c r="A14" i="14"/>
  <c r="A9" i="14"/>
  <c r="A60" i="13"/>
  <c r="A49" i="13"/>
  <c r="A30" i="13"/>
  <c r="A25" i="13"/>
  <c r="A14" i="13"/>
  <c r="A9" i="13"/>
  <c r="A100" i="12"/>
  <c r="A96" i="12"/>
  <c r="A91" i="12"/>
  <c r="A84" i="12"/>
  <c r="A79" i="12"/>
  <c r="A49" i="12"/>
  <c r="A33" i="12"/>
  <c r="A24" i="12"/>
  <c r="A14" i="12"/>
  <c r="A9" i="12"/>
  <c r="A60" i="11"/>
  <c r="A49" i="11"/>
  <c r="A44" i="11"/>
  <c r="A32" i="11"/>
  <c r="A27" i="11"/>
  <c r="A14" i="11"/>
  <c r="A9" i="11"/>
  <c r="A94" i="10"/>
  <c r="A90" i="10"/>
  <c r="A81" i="10"/>
  <c r="A53" i="10"/>
  <c r="A37" i="10"/>
  <c r="A21" i="10"/>
  <c r="A17" i="10"/>
  <c r="A10" i="10"/>
  <c r="A84" i="9"/>
  <c r="A52" i="9"/>
  <c r="A20" i="9"/>
  <c r="A10" i="9"/>
  <c r="A38" i="7"/>
  <c r="A93" i="8"/>
  <c r="A88" i="8"/>
  <c r="A45" i="8"/>
  <c r="A29" i="8"/>
  <c r="A23" i="8"/>
  <c r="A13" i="8"/>
  <c r="A9" i="8"/>
  <c r="A124" i="7"/>
  <c r="A121" i="7"/>
  <c r="A90" i="7"/>
  <c r="A54" i="7"/>
  <c r="A10" i="7"/>
  <c r="A69" i="6"/>
  <c r="A54" i="6"/>
  <c r="A50" i="6"/>
  <c r="A31" i="6"/>
  <c r="A17" i="6"/>
  <c r="A9" i="6"/>
  <c r="A64" i="5"/>
  <c r="A59" i="5"/>
  <c r="A51" i="5"/>
  <c r="A47" i="5"/>
  <c r="A16" i="5"/>
  <c r="A9" i="5"/>
  <c r="A89" i="4"/>
  <c r="A79" i="4"/>
  <c r="A50" i="4"/>
  <c r="A34" i="4"/>
  <c r="A30" i="4"/>
  <c r="A24" i="4"/>
  <c r="A21" i="4"/>
  <c r="A17" i="4"/>
  <c r="D8" i="10" l="1"/>
  <c r="D10" i="10" s="1"/>
  <c r="D42" i="10" s="1"/>
  <c r="D101" i="10" s="1"/>
  <c r="O8" i="10" s="1"/>
  <c r="D8" i="5"/>
  <c r="D9" i="5" s="1"/>
  <c r="D33" i="5" s="1"/>
  <c r="D71" i="5" s="1"/>
  <c r="O8" i="5" s="1"/>
  <c r="D8" i="2"/>
  <c r="D9" i="2" s="1"/>
  <c r="D43" i="2" s="1"/>
  <c r="D102" i="2" s="1"/>
  <c r="O8" i="2" s="1"/>
  <c r="O9" i="2" s="1"/>
  <c r="D8" i="3"/>
  <c r="D9" i="3" s="1"/>
  <c r="D42" i="3" s="1"/>
  <c r="D107" i="3" s="1"/>
  <c r="O8" i="3" s="1"/>
  <c r="O99" i="15"/>
  <c r="O105" i="3"/>
  <c r="A33" i="14"/>
  <c r="A98" i="8"/>
  <c r="O47" i="15"/>
  <c r="O132" i="1"/>
  <c r="A94" i="4"/>
  <c r="A47" i="15"/>
  <c r="A99" i="15"/>
  <c r="A99" i="10"/>
  <c r="A41" i="9"/>
  <c r="A37" i="11"/>
  <c r="A74" i="6"/>
  <c r="A59" i="14"/>
  <c r="A36" i="6"/>
  <c r="A39" i="4"/>
  <c r="A65" i="11"/>
  <c r="A65" i="13"/>
  <c r="A69" i="5"/>
  <c r="A33" i="5"/>
  <c r="A126" i="7"/>
  <c r="A35" i="13"/>
  <c r="A105" i="12"/>
  <c r="A42" i="10"/>
  <c r="A116" i="9"/>
  <c r="A34" i="8"/>
  <c r="A43" i="7"/>
  <c r="A38" i="12"/>
  <c r="O101" i="15" l="1"/>
  <c r="A100" i="8"/>
  <c r="A67" i="13"/>
  <c r="A101" i="10"/>
  <c r="A61" i="14"/>
  <c r="A76" i="6"/>
  <c r="A118" i="9"/>
  <c r="A67" i="11"/>
  <c r="A96" i="4"/>
  <c r="O134" i="1"/>
  <c r="A101" i="15"/>
  <c r="A107" i="12"/>
  <c r="A71" i="5"/>
  <c r="A128" i="7"/>
  <c r="A95" i="2"/>
  <c r="A84" i="2"/>
  <c r="A78" i="2"/>
  <c r="A54" i="2"/>
  <c r="A33" i="2"/>
  <c r="A17" i="2"/>
  <c r="A9" i="2"/>
  <c r="O38" i="7"/>
  <c r="O9" i="8"/>
  <c r="O9" i="5"/>
  <c r="O16" i="5"/>
  <c r="O51" i="5"/>
  <c r="O59" i="5"/>
  <c r="O17" i="6"/>
  <c r="O31" i="6"/>
  <c r="O50" i="6"/>
  <c r="O54" i="6"/>
  <c r="O10" i="7"/>
  <c r="O98" i="7"/>
  <c r="O124" i="7"/>
  <c r="O30" i="4"/>
  <c r="A43" i="2" l="1"/>
  <c r="O69" i="5"/>
  <c r="O33" i="5"/>
  <c r="O36" i="6"/>
  <c r="O43" i="7"/>
  <c r="O126" i="7"/>
  <c r="O74" i="6"/>
  <c r="A100" i="2"/>
  <c r="O46" i="14"/>
  <c r="O39" i="14"/>
  <c r="O28" i="14"/>
  <c r="O14" i="14"/>
  <c r="O65" i="13"/>
  <c r="O44" i="13"/>
  <c r="O30" i="13"/>
  <c r="O14" i="13"/>
  <c r="O9" i="13"/>
  <c r="O100" i="12"/>
  <c r="O96" i="12"/>
  <c r="O84" i="12"/>
  <c r="O49" i="12"/>
  <c r="O24" i="12"/>
  <c r="O33" i="12"/>
  <c r="O14" i="12"/>
  <c r="O9" i="12"/>
  <c r="O49" i="11"/>
  <c r="O44" i="11"/>
  <c r="O27" i="11"/>
  <c r="O14" i="11"/>
  <c r="O9" i="11"/>
  <c r="O90" i="10"/>
  <c r="O81" i="10"/>
  <c r="O53" i="10"/>
  <c r="O21" i="10"/>
  <c r="O52" i="9"/>
  <c r="O10" i="9"/>
  <c r="O88" i="8"/>
  <c r="O45" i="8"/>
  <c r="O29" i="8"/>
  <c r="O23" i="8"/>
  <c r="O13" i="8"/>
  <c r="O33" i="14" l="1"/>
  <c r="O116" i="9"/>
  <c r="O41" i="9"/>
  <c r="O37" i="11"/>
  <c r="O98" i="8"/>
  <c r="O34" i="8"/>
  <c r="O99" i="10"/>
  <c r="O128" i="7"/>
  <c r="O76" i="6"/>
  <c r="A102" i="2"/>
  <c r="O71" i="5"/>
  <c r="O65" i="11"/>
  <c r="O59" i="14"/>
  <c r="O105" i="12"/>
  <c r="O35" i="13"/>
  <c r="O38" i="12"/>
  <c r="O100" i="8" l="1"/>
  <c r="O61" i="14"/>
  <c r="O67" i="13"/>
  <c r="O107" i="12"/>
  <c r="O67" i="11"/>
  <c r="O101" i="10"/>
  <c r="O118" i="9"/>
  <c r="O50" i="4" l="1"/>
  <c r="O34" i="4" l="1"/>
  <c r="O21" i="4"/>
  <c r="O17" i="4" l="1"/>
  <c r="O39" i="4" s="1"/>
  <c r="O79" i="4"/>
  <c r="O31" i="3"/>
  <c r="O22" i="3"/>
  <c r="O18" i="3"/>
  <c r="O9" i="3"/>
  <c r="O42" i="3" l="1"/>
  <c r="O78" i="2"/>
  <c r="O33" i="2"/>
  <c r="O17" i="2"/>
  <c r="O107" i="3" l="1"/>
  <c r="O100" i="2"/>
  <c r="O43" i="2"/>
  <c r="O102" i="2" l="1"/>
  <c r="O94" i="4"/>
  <c r="O9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24" authorId="0" shapeId="0" xr:uid="{F53DE6F7-D072-4A04-AA51-42FC02F6BC1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$2k for water master plan upgrades &amp; $3k for tank cleaning
</t>
        </r>
      </text>
    </comment>
    <comment ref="M24" authorId="0" shapeId="0" xr:uid="{7168DB1F-A88E-4FAD-88EA-8486962258C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$2k for water master plan upgrades &amp; $3k for tank cleaning
</t>
        </r>
      </text>
    </comment>
    <comment ref="N24" authorId="0" shapeId="0" xr:uid="{68E19E8D-CC51-43B6-A9FD-2A7B32D576A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$2k for water master plan upgrades &amp; $3k for tank cleaning
</t>
        </r>
      </text>
    </comment>
    <comment ref="O24" authorId="0" shapeId="0" xr:uid="{B609B2A1-13E2-4223-BF3B-5B261192AAF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$2k for water master plan upgrades &amp; $3k for tank cleaning
</t>
        </r>
      </text>
    </comment>
  </commentList>
</comments>
</file>

<file path=xl/sharedStrings.xml><?xml version="1.0" encoding="utf-8"?>
<sst xmlns="http://schemas.openxmlformats.org/spreadsheetml/2006/main" count="2389" uniqueCount="1136">
  <si>
    <t>JOSEPH OR GL LAYOUT</t>
  </si>
  <si>
    <t>Beginning Fund Balances (41)</t>
  </si>
  <si>
    <t>Beginning Fund Balance</t>
  </si>
  <si>
    <t>Fees and Licenses (42)</t>
  </si>
  <si>
    <t>Miscellaneous</t>
  </si>
  <si>
    <t>State Liquor Tax</t>
  </si>
  <si>
    <t>State Cigarette Tax</t>
  </si>
  <si>
    <t>Gas Franchise Fee</t>
  </si>
  <si>
    <t>Electric Franchise Fee</t>
  </si>
  <si>
    <t>Commun. Franchise Fee</t>
  </si>
  <si>
    <t>Garbage Franchise Fee</t>
  </si>
  <si>
    <t>Building Permits</t>
  </si>
  <si>
    <t>Zoning Permits</t>
  </si>
  <si>
    <t>Conditional Use Permits</t>
  </si>
  <si>
    <t>Business Permits</t>
  </si>
  <si>
    <t>Transient Merchant Fees</t>
  </si>
  <si>
    <t>Special Event Fees</t>
  </si>
  <si>
    <t>Public Service Fees</t>
  </si>
  <si>
    <t>Checking Interest</t>
  </si>
  <si>
    <t>State Pool Interest</t>
  </si>
  <si>
    <t>Grants (43)</t>
  </si>
  <si>
    <t>DLDC Grant</t>
  </si>
  <si>
    <t>ARPA Grant</t>
  </si>
  <si>
    <t>Bonds (44)</t>
  </si>
  <si>
    <t>Interfund Transfers (45)</t>
  </si>
  <si>
    <t>Transfer in from Hotel Motel Fund</t>
  </si>
  <si>
    <t>Transfer in from Marijuana Fund</t>
  </si>
  <si>
    <t>Other Resources (46)</t>
  </si>
  <si>
    <t>Donations</t>
  </si>
  <si>
    <t>Property Taxes (47)</t>
  </si>
  <si>
    <t>Current Property Taxes</t>
  </si>
  <si>
    <t>Delinquent Property Taxes</t>
  </si>
  <si>
    <t>Materials and Services (52)</t>
  </si>
  <si>
    <t>Legal Fees</t>
  </si>
  <si>
    <t>Professional Fees</t>
  </si>
  <si>
    <t>CPA Fees</t>
  </si>
  <si>
    <t>Audit Fees</t>
  </si>
  <si>
    <t>Muni. Judge Fees</t>
  </si>
  <si>
    <t>Repairs/Main.</t>
  </si>
  <si>
    <t>Small Tools</t>
  </si>
  <si>
    <t>Fuel</t>
  </si>
  <si>
    <t>Postage</t>
  </si>
  <si>
    <t>Office Supplies</t>
  </si>
  <si>
    <t>Equipment</t>
  </si>
  <si>
    <t>Utilities/Propane</t>
  </si>
  <si>
    <t>Fees and Dues</t>
  </si>
  <si>
    <t>Advertising</t>
  </si>
  <si>
    <t>Election</t>
  </si>
  <si>
    <t>Senior Services</t>
  </si>
  <si>
    <t>Public Education</t>
  </si>
  <si>
    <t>Abatements</t>
  </si>
  <si>
    <t>Communications</t>
  </si>
  <si>
    <t>Council Training</t>
  </si>
  <si>
    <t>Council Travel</t>
  </si>
  <si>
    <t>Training</t>
  </si>
  <si>
    <t>Travel</t>
  </si>
  <si>
    <t>Software</t>
  </si>
  <si>
    <t>Vehicle Maintenance</t>
  </si>
  <si>
    <t>Clothing/Uniforms</t>
  </si>
  <si>
    <t>Work Comp Insurance</t>
  </si>
  <si>
    <t>Property Insurance</t>
  </si>
  <si>
    <t>Capital Outlay (53)</t>
  </si>
  <si>
    <t>City Hall Upgrades</t>
  </si>
  <si>
    <t>Debt Service (54)</t>
  </si>
  <si>
    <t>Interfund Transfers (55)</t>
  </si>
  <si>
    <t>Contingencies (56)</t>
  </si>
  <si>
    <t>General Fund Contingencies</t>
  </si>
  <si>
    <t>Special Payments (57)</t>
  </si>
  <si>
    <t>Kiosk Fee</t>
  </si>
  <si>
    <t>New Library Acc. Interest</t>
  </si>
  <si>
    <t>Membership Fee</t>
  </si>
  <si>
    <t>State Library Grant</t>
  </si>
  <si>
    <t>Media</t>
  </si>
  <si>
    <t>State Grant Spending for Summer Reading Program</t>
  </si>
  <si>
    <t>Library Database</t>
  </si>
  <si>
    <t>New Library</t>
  </si>
  <si>
    <t>Library Fund Contingencies</t>
  </si>
  <si>
    <t>Community Center Rental</t>
  </si>
  <si>
    <t>Parks Rentals</t>
  </si>
  <si>
    <t>Mainstreet Vendor Fees</t>
  </si>
  <si>
    <t>Mainstreet Light Poles</t>
  </si>
  <si>
    <t>Parks Grants</t>
  </si>
  <si>
    <t>Community Christmas</t>
  </si>
  <si>
    <t>Hanging Flower Baskets</t>
  </si>
  <si>
    <t>Landscaping</t>
  </si>
  <si>
    <t>Holiday Decorations</t>
  </si>
  <si>
    <t>Bronze Cleaning</t>
  </si>
  <si>
    <t>Com. Center Parking Lot Paint</t>
  </si>
  <si>
    <t>ADA Park Restroom</t>
  </si>
  <si>
    <t>Parks and Rec. Fund Contingencies</t>
  </si>
  <si>
    <t>Fire Contracts</t>
  </si>
  <si>
    <t>Fire Calls for Service</t>
  </si>
  <si>
    <t>RV Dump Payments/Donations</t>
  </si>
  <si>
    <t>Wildland Firefighting</t>
  </si>
  <si>
    <t>Fire Department Grant</t>
  </si>
  <si>
    <t>Fire Department Building Fund</t>
  </si>
  <si>
    <t>Fire Department Equipment</t>
  </si>
  <si>
    <t>Fire Fund Contingencies</t>
  </si>
  <si>
    <t>Interest</t>
  </si>
  <si>
    <t>Joseph Chamber of Commerce Payment (25%) of Annual Rec.</t>
  </si>
  <si>
    <t>Transfer out to Library Fund</t>
  </si>
  <si>
    <t>Transfer out to Parks and Rec. Fund</t>
  </si>
  <si>
    <t>Motel/Hotel Fund Contingencies</t>
  </si>
  <si>
    <t>State Marijuana Tax Distribution</t>
  </si>
  <si>
    <t>Local Marijuana Tax Distribution</t>
  </si>
  <si>
    <t>Marijuana Fund Contingencies</t>
  </si>
  <si>
    <t>Water User Fees</t>
  </si>
  <si>
    <t>Water Connection Fees</t>
  </si>
  <si>
    <t>Late Fees</t>
  </si>
  <si>
    <t>Water Project User Fees</t>
  </si>
  <si>
    <t>Bulk Water Usage</t>
  </si>
  <si>
    <t>Transfer in from Fire Fund</t>
  </si>
  <si>
    <t>Safe Water Drinking Loan</t>
  </si>
  <si>
    <t>System Development Charges</t>
  </si>
  <si>
    <t>Ordinance Publishing and Newsletter</t>
  </si>
  <si>
    <t>Hired Equipment</t>
  </si>
  <si>
    <t>Water Testing</t>
  </si>
  <si>
    <t>Street Repair/Infrastructure</t>
  </si>
  <si>
    <t>Engineering</t>
  </si>
  <si>
    <t>Water Lease</t>
  </si>
  <si>
    <t>Infiltration Inflow Control</t>
  </si>
  <si>
    <t>Water Mains and Fire Hydrants</t>
  </si>
  <si>
    <t>Main Line Water Project</t>
  </si>
  <si>
    <t>Transfer out to Fire Fund</t>
  </si>
  <si>
    <t>Transfer out to Water Treatment Plant Fund</t>
  </si>
  <si>
    <t>Transfer out to Public Works Joint Equipment</t>
  </si>
  <si>
    <t>Transfer in from Water Fund</t>
  </si>
  <si>
    <t>Utilities</t>
  </si>
  <si>
    <t>Plant Repairs</t>
  </si>
  <si>
    <t>Transfer out to Water Fund</t>
  </si>
  <si>
    <t>Water Treatment Plant Fund Contingencies</t>
  </si>
  <si>
    <t>Commercial Dump Fees (Rahn's/CB's)</t>
  </si>
  <si>
    <t>Sewer User Fees</t>
  </si>
  <si>
    <t>Sewer Connection Fees</t>
  </si>
  <si>
    <t>Sewer Project User Fees</t>
  </si>
  <si>
    <t>Transfer in from County Joint Sewer</t>
  </si>
  <si>
    <t>Transfer out to County Joint Sewer</t>
  </si>
  <si>
    <t>Transfer out to County Joint Equipment</t>
  </si>
  <si>
    <t>Sewer Fund Contingencies</t>
  </si>
  <si>
    <t>Street User Fee</t>
  </si>
  <si>
    <t>State Allotment SCA Grant</t>
  </si>
  <si>
    <t>Highway Tax Revenue</t>
  </si>
  <si>
    <t>State Revenue Sharing</t>
  </si>
  <si>
    <t>Reimbursements</t>
  </si>
  <si>
    <t>Gravel Pit (Lease)</t>
  </si>
  <si>
    <t>Dump at Gravel Pit</t>
  </si>
  <si>
    <t>Light Post Purchase</t>
  </si>
  <si>
    <t xml:space="preserve">Street Signs </t>
  </si>
  <si>
    <t>Dust Abatement</t>
  </si>
  <si>
    <t>Street Repair - Paving</t>
  </si>
  <si>
    <t>State Allotment Grant</t>
  </si>
  <si>
    <t>Street Fund Contingencies</t>
  </si>
  <si>
    <t>Transfer in from Sewer Fund</t>
  </si>
  <si>
    <t>Transfer in from Street Fund</t>
  </si>
  <si>
    <t>Large Equipment Purchases</t>
  </si>
  <si>
    <t>Repair/Replace Damage to Facilities or Make Payments</t>
  </si>
  <si>
    <t>Public Works Joint Equipment Fund Contingencies</t>
  </si>
  <si>
    <t>Payments from WCLSD</t>
  </si>
  <si>
    <t>Commercial Hauled Waste</t>
  </si>
  <si>
    <t>Rent Property Sludge</t>
  </si>
  <si>
    <t>Future Lagoon Cleaning</t>
  </si>
  <si>
    <t>Irrigation Field Rent</t>
  </si>
  <si>
    <t>DEQ Required Updates</t>
  </si>
  <si>
    <t>Equipment for Effluent Main Line &amp; Accessories</t>
  </si>
  <si>
    <t>County Joint Sewer Fund Contingencies</t>
  </si>
  <si>
    <t>Vehicle Maint</t>
  </si>
  <si>
    <t>County Joint Equipment Fund Contingencies</t>
  </si>
  <si>
    <t>USDA Loan Reserve Fund Contingencies</t>
  </si>
  <si>
    <t>200-52-5021</t>
  </si>
  <si>
    <t>200-52-5098</t>
  </si>
  <si>
    <t>200-52-5099</t>
  </si>
  <si>
    <t>REVENUES (4000)</t>
  </si>
  <si>
    <t>USDA LOAN RESERVE FUND (700)</t>
  </si>
  <si>
    <t>EXPENSES (5000)</t>
  </si>
  <si>
    <t>650-42-4010</t>
  </si>
  <si>
    <t>650-42-4034</t>
  </si>
  <si>
    <t>650-45-4009</t>
  </si>
  <si>
    <t>610-46-4001</t>
  </si>
  <si>
    <t>610-46-4010</t>
  </si>
  <si>
    <t>650-52-5006</t>
  </si>
  <si>
    <t>650-52-5007</t>
  </si>
  <si>
    <t>650-52-5008</t>
  </si>
  <si>
    <t>650-52-5009</t>
  </si>
  <si>
    <t>650-52-5010</t>
  </si>
  <si>
    <t>650-52-5011</t>
  </si>
  <si>
    <t>650-52-5012</t>
  </si>
  <si>
    <t>650-52-5013</t>
  </si>
  <si>
    <t>650-52-5014</t>
  </si>
  <si>
    <t>650-52-5015</t>
  </si>
  <si>
    <t>650-52-5019</t>
  </si>
  <si>
    <t>650-52-5021</t>
  </si>
  <si>
    <t>650-52-5024</t>
  </si>
  <si>
    <t>650-52-5025</t>
  </si>
  <si>
    <t>650-52-5037</t>
  </si>
  <si>
    <t>650-52-5043</t>
  </si>
  <si>
    <t>650-52-5045</t>
  </si>
  <si>
    <t>650-52-5046</t>
  </si>
  <si>
    <t>650-52-5047</t>
  </si>
  <si>
    <t>650-52-5052</t>
  </si>
  <si>
    <t>650-52-5053</t>
  </si>
  <si>
    <t>650-52-5054</t>
  </si>
  <si>
    <t>650-53-5011</t>
  </si>
  <si>
    <t>650-53-5014</t>
  </si>
  <si>
    <t>650-55-5009</t>
  </si>
  <si>
    <t>650-55-5013</t>
  </si>
  <si>
    <t>100-52-5001</t>
  </si>
  <si>
    <t>100-52-5002</t>
  </si>
  <si>
    <t>100-52-5003</t>
  </si>
  <si>
    <t>100-52-5004</t>
  </si>
  <si>
    <t>100-52-5006</t>
  </si>
  <si>
    <t>100-52-5007</t>
  </si>
  <si>
    <t>100-52-5008</t>
  </si>
  <si>
    <t>100-52-5009</t>
  </si>
  <si>
    <t>100-52-5010</t>
  </si>
  <si>
    <t>100-52-5011</t>
  </si>
  <si>
    <t>100-52-5012</t>
  </si>
  <si>
    <t>100-52-5013</t>
  </si>
  <si>
    <t>100-52-5014</t>
  </si>
  <si>
    <t>100-52-5015</t>
  </si>
  <si>
    <t>100-52-5016</t>
  </si>
  <si>
    <t>100-52-5017</t>
  </si>
  <si>
    <t>100-52-5018</t>
  </si>
  <si>
    <t>100-52-5019</t>
  </si>
  <si>
    <t>100-52-5020</t>
  </si>
  <si>
    <t>100-52-5021</t>
  </si>
  <si>
    <t>100-52-5022</t>
  </si>
  <si>
    <t>100-52-5023</t>
  </si>
  <si>
    <t>100-52-5024</t>
  </si>
  <si>
    <t>100-52-5025</t>
  </si>
  <si>
    <t>100-52-5052</t>
  </si>
  <si>
    <t>100-52-5053</t>
  </si>
  <si>
    <t>100-52-5054</t>
  </si>
  <si>
    <t>100-52-5098</t>
  </si>
  <si>
    <t>100-52-5099</t>
  </si>
  <si>
    <t>100-53-5001</t>
  </si>
  <si>
    <t>100-53-5002</t>
  </si>
  <si>
    <t>100-55-5002</t>
  </si>
  <si>
    <t>100-55-5003</t>
  </si>
  <si>
    <t>100-55-5004</t>
  </si>
  <si>
    <t>100-55-5005</t>
  </si>
  <si>
    <t>100-56-5001</t>
  </si>
  <si>
    <t>200-52-5006</t>
  </si>
  <si>
    <t>200-52-5009</t>
  </si>
  <si>
    <t>200-52-5010</t>
  </si>
  <si>
    <t>200-52-5011</t>
  </si>
  <si>
    <t>200-52-5012</t>
  </si>
  <si>
    <t>200-52-5013</t>
  </si>
  <si>
    <t>200-52-5014</t>
  </si>
  <si>
    <t>200-52-5015</t>
  </si>
  <si>
    <t>200-52-5019</t>
  </si>
  <si>
    <t>200-52-5024</t>
  </si>
  <si>
    <t>200-52-5025</t>
  </si>
  <si>
    <t>200-52-5026</t>
  </si>
  <si>
    <t>200-52-5027</t>
  </si>
  <si>
    <t>200-52-5028</t>
  </si>
  <si>
    <t>200-52-5052</t>
  </si>
  <si>
    <t>200-52-5053</t>
  </si>
  <si>
    <t>200-53-5003</t>
  </si>
  <si>
    <t>200-56-5002</t>
  </si>
  <si>
    <t>300-52-5006</t>
  </si>
  <si>
    <t>300-52-5007</t>
  </si>
  <si>
    <t>300-52-5008</t>
  </si>
  <si>
    <t>300-52-5010</t>
  </si>
  <si>
    <t>300-52-5011</t>
  </si>
  <si>
    <t>300-52-5012</t>
  </si>
  <si>
    <t>300-52-5013</t>
  </si>
  <si>
    <t>300-52-5014</t>
  </si>
  <si>
    <t>300-52-5015</t>
  </si>
  <si>
    <t>300-52-5019</t>
  </si>
  <si>
    <t>300-52-5021</t>
  </si>
  <si>
    <t>300-52-5024</t>
  </si>
  <si>
    <t>300-52-5025</t>
  </si>
  <si>
    <t>300-52-5029</t>
  </si>
  <si>
    <t>300-52-5030</t>
  </si>
  <si>
    <t>300-52-5031</t>
  </si>
  <si>
    <t>300-52-5032</t>
  </si>
  <si>
    <t>300-52-5033</t>
  </si>
  <si>
    <t>300-52-5034</t>
  </si>
  <si>
    <t>300-52-5035</t>
  </si>
  <si>
    <t>300-52-5052</t>
  </si>
  <si>
    <t>300-52-5053</t>
  </si>
  <si>
    <t>300-52-5054</t>
  </si>
  <si>
    <t>300-52-5098</t>
  </si>
  <si>
    <t>300-52-5099</t>
  </si>
  <si>
    <t>300-53-5004</t>
  </si>
  <si>
    <t>300-53-5005</t>
  </si>
  <si>
    <t>300-56-5003</t>
  </si>
  <si>
    <t>400-52-5006</t>
  </si>
  <si>
    <t>400-52-5007</t>
  </si>
  <si>
    <t>400-52-5008</t>
  </si>
  <si>
    <t>400-52-5012</t>
  </si>
  <si>
    <t>400-52-5010</t>
  </si>
  <si>
    <t>400-52-5011</t>
  </si>
  <si>
    <t>400-52-5013</t>
  </si>
  <si>
    <t>400-52-5014</t>
  </si>
  <si>
    <t>400-52-5015</t>
  </si>
  <si>
    <t>400-52-5019</t>
  </si>
  <si>
    <t>400-52-5021</t>
  </si>
  <si>
    <t>400-52-5024</t>
  </si>
  <si>
    <t>400-52-5025</t>
  </si>
  <si>
    <t>400-52-5052</t>
  </si>
  <si>
    <t>400-52-5053</t>
  </si>
  <si>
    <t>400-52-5054</t>
  </si>
  <si>
    <t>400-52-5098</t>
  </si>
  <si>
    <t>400-52-5099</t>
  </si>
  <si>
    <t>400-53-5006</t>
  </si>
  <si>
    <t>400-53-5007</t>
  </si>
  <si>
    <t>400-56-5004</t>
  </si>
  <si>
    <t>500-52-5010</t>
  </si>
  <si>
    <t>500-52-5055</t>
  </si>
  <si>
    <t>500-55-5002</t>
  </si>
  <si>
    <t>500-55-5003</t>
  </si>
  <si>
    <t>500-56-5005</t>
  </si>
  <si>
    <t>510-52-5010</t>
  </si>
  <si>
    <t>510-55-5002</t>
  </si>
  <si>
    <t>510-55-5003</t>
  </si>
  <si>
    <t>510-56-5006</t>
  </si>
  <si>
    <t>600-52-5006</t>
  </si>
  <si>
    <t>600-52-5007</t>
  </si>
  <si>
    <t>600-52-5008</t>
  </si>
  <si>
    <t>600-52-5009</t>
  </si>
  <si>
    <t>600-52-5010</t>
  </si>
  <si>
    <t>600-52-5011</t>
  </si>
  <si>
    <t>600-52-5012</t>
  </si>
  <si>
    <t>600-52-5013</t>
  </si>
  <si>
    <t>600-52-5014</t>
  </si>
  <si>
    <t>600-52-5015</t>
  </si>
  <si>
    <t>600-52-5018</t>
  </si>
  <si>
    <t>600-52-5019</t>
  </si>
  <si>
    <t>600-52-5021</t>
  </si>
  <si>
    <t>600-52-5024</t>
  </si>
  <si>
    <t>600-52-5025</t>
  </si>
  <si>
    <t>600-52-5037</t>
  </si>
  <si>
    <t>600-52-5038</t>
  </si>
  <si>
    <t>600-52-5039</t>
  </si>
  <si>
    <t>600-52-5040</t>
  </si>
  <si>
    <t>600-52-5041</t>
  </si>
  <si>
    <t>600-52-5042</t>
  </si>
  <si>
    <t>600-52-5043</t>
  </si>
  <si>
    <t>600-52-5052</t>
  </si>
  <si>
    <t>600-52-5053</t>
  </si>
  <si>
    <t>600-52-5054</t>
  </si>
  <si>
    <t>600-52-5098</t>
  </si>
  <si>
    <t>600-52-5099</t>
  </si>
  <si>
    <t>600-53-5008</t>
  </si>
  <si>
    <t>600-53-5009</t>
  </si>
  <si>
    <t>600-54-5004</t>
  </si>
  <si>
    <t>600-55-5008</t>
  </si>
  <si>
    <t>600-56-5007</t>
  </si>
  <si>
    <t>610-52-5006</t>
  </si>
  <si>
    <t>610-52-5007</t>
  </si>
  <si>
    <t>610-52-5008</t>
  </si>
  <si>
    <t>610-52-5009</t>
  </si>
  <si>
    <t>610-52-5010</t>
  </si>
  <si>
    <t>610-52-5011</t>
  </si>
  <si>
    <t>610-52-5012</t>
  </si>
  <si>
    <t>610-52-5013</t>
  </si>
  <si>
    <t>610-52-5014</t>
  </si>
  <si>
    <t>610-52-5015</t>
  </si>
  <si>
    <t>610-52-5018</t>
  </si>
  <si>
    <t>610-52-5019</t>
  </si>
  <si>
    <t>610-52-5021</t>
  </si>
  <si>
    <t>610-52-5024</t>
  </si>
  <si>
    <t>610-52-5025</t>
  </si>
  <si>
    <t>610-52-5036</t>
  </si>
  <si>
    <t>610-52-5037</t>
  </si>
  <si>
    <t>610-52-5038</t>
  </si>
  <si>
    <t>610-52-5039</t>
  </si>
  <si>
    <t>610-52-5041</t>
  </si>
  <si>
    <t>610-52-5042</t>
  </si>
  <si>
    <t>610-52-5052</t>
  </si>
  <si>
    <t>610-52-5053</t>
  </si>
  <si>
    <t>610-52-5054</t>
  </si>
  <si>
    <t>610-52-5098</t>
  </si>
  <si>
    <t>610-52-5099</t>
  </si>
  <si>
    <t>610-55-5007</t>
  </si>
  <si>
    <t>620-52-5006</t>
  </si>
  <si>
    <t>620-52-5007</t>
  </si>
  <si>
    <t>620-52-5009</t>
  </si>
  <si>
    <t>620-52-5010</t>
  </si>
  <si>
    <t>620-52-5011</t>
  </si>
  <si>
    <t>620-52-5013</t>
  </si>
  <si>
    <t>620-52-5015</t>
  </si>
  <si>
    <t>620-52-5018</t>
  </si>
  <si>
    <t>620-52-5019</t>
  </si>
  <si>
    <t>620-52-5021</t>
  </si>
  <si>
    <t>620-52-5024</t>
  </si>
  <si>
    <t>620-52-5025</t>
  </si>
  <si>
    <t>620-52-5038</t>
  </si>
  <si>
    <t>620-52-5039</t>
  </si>
  <si>
    <t>620-52-5040</t>
  </si>
  <si>
    <t>620-52-5041</t>
  </si>
  <si>
    <t>620-52-5043</t>
  </si>
  <si>
    <t>620-52-5052</t>
  </si>
  <si>
    <t>620-52-5053</t>
  </si>
  <si>
    <t>620-52-5054</t>
  </si>
  <si>
    <t>620-52-5099</t>
  </si>
  <si>
    <t>620-54-5003</t>
  </si>
  <si>
    <t>620-55-5011</t>
  </si>
  <si>
    <t>620-55-5012</t>
  </si>
  <si>
    <t>620-55-5013</t>
  </si>
  <si>
    <t>630-52-5006</t>
  </si>
  <si>
    <t>630-52-5008</t>
  </si>
  <si>
    <t>630-52-5010</t>
  </si>
  <si>
    <t>630-52-5011</t>
  </si>
  <si>
    <t>630-52-5012</t>
  </si>
  <si>
    <t>630-52-5013</t>
  </si>
  <si>
    <t>630-52-5041</t>
  </si>
  <si>
    <t>630-52-5048</t>
  </si>
  <si>
    <t>630-52-5049</t>
  </si>
  <si>
    <t>630-52-5050</t>
  </si>
  <si>
    <t>630-52-5052</t>
  </si>
  <si>
    <t>630-52-5053</t>
  </si>
  <si>
    <t>630-52-5054</t>
  </si>
  <si>
    <t>630-53-5015</t>
  </si>
  <si>
    <t>630-53-5016</t>
  </si>
  <si>
    <t>630-53-5017</t>
  </si>
  <si>
    <t>630-54-5001</t>
  </si>
  <si>
    <t>630-55-5011</t>
  </si>
  <si>
    <t>640-52-5053</t>
  </si>
  <si>
    <t>640-53-5013</t>
  </si>
  <si>
    <t>640-53-5018</t>
  </si>
  <si>
    <t>660-52-5053</t>
  </si>
  <si>
    <t>660-53-5013</t>
  </si>
  <si>
    <t>700-52-5010</t>
  </si>
  <si>
    <t>700-54-5002</t>
  </si>
  <si>
    <t>700-42-4010</t>
  </si>
  <si>
    <t>700-42-4034</t>
  </si>
  <si>
    <t>700-45-4007</t>
  </si>
  <si>
    <t>700-46-4001</t>
  </si>
  <si>
    <t>660-41-4012</t>
  </si>
  <si>
    <t>660-42-4010</t>
  </si>
  <si>
    <t>660-42-4034</t>
  </si>
  <si>
    <t>660-46-4001</t>
  </si>
  <si>
    <t>660-46-4003</t>
  </si>
  <si>
    <t>640-42-4010</t>
  </si>
  <si>
    <t>640-42-4034</t>
  </si>
  <si>
    <t>640-45-4007</t>
  </si>
  <si>
    <t>640-45-4009</t>
  </si>
  <si>
    <t>640-45-4010</t>
  </si>
  <si>
    <t>630-42-4010</t>
  </si>
  <si>
    <t>630-42-4034</t>
  </si>
  <si>
    <t>630-42-4086</t>
  </si>
  <si>
    <t>630-43-4020</t>
  </si>
  <si>
    <t>630-46-4001</t>
  </si>
  <si>
    <t>630-46-4004</t>
  </si>
  <si>
    <t>630-46-4005</t>
  </si>
  <si>
    <t>630-46-4006</t>
  </si>
  <si>
    <t>630-46-4007</t>
  </si>
  <si>
    <t>630-46-4008</t>
  </si>
  <si>
    <t>620-42-4010</t>
  </si>
  <si>
    <t>620-42-4034</t>
  </si>
  <si>
    <t>620-42-4063</t>
  </si>
  <si>
    <t>620-42-4083</t>
  </si>
  <si>
    <t>620-42-4084</t>
  </si>
  <si>
    <t>620-42-4085</t>
  </si>
  <si>
    <t>620-46-4001</t>
  </si>
  <si>
    <t>620-46-4010</t>
  </si>
  <si>
    <t>610-41-4008</t>
  </si>
  <si>
    <t>610-42-4010</t>
  </si>
  <si>
    <t>600-41-4007</t>
  </si>
  <si>
    <t>600-42-4010</t>
  </si>
  <si>
    <t>600-42-4034</t>
  </si>
  <si>
    <t>600-42-4080</t>
  </si>
  <si>
    <t>600-42-4074</t>
  </si>
  <si>
    <t>600-42-4041</t>
  </si>
  <si>
    <t>600-42-4077</t>
  </si>
  <si>
    <t>600-42-4079</t>
  </si>
  <si>
    <t>600-45-4001</t>
  </si>
  <si>
    <t>600-45-4004</t>
  </si>
  <si>
    <t>600-46-4001</t>
  </si>
  <si>
    <t>600-46-4010</t>
  </si>
  <si>
    <t>510-41-4006</t>
  </si>
  <si>
    <t>510-42-4010</t>
  </si>
  <si>
    <t>510-42-4034</t>
  </si>
  <si>
    <t>510-42-4070</t>
  </si>
  <si>
    <t>510-42-4071</t>
  </si>
  <si>
    <t>510-46-4001</t>
  </si>
  <si>
    <t>500-41-4005</t>
  </si>
  <si>
    <t>500-42-4010</t>
  </si>
  <si>
    <t>500-42-4034</t>
  </si>
  <si>
    <t>500-42-4055</t>
  </si>
  <si>
    <t>500-46-4001</t>
  </si>
  <si>
    <t>400-41-4004</t>
  </si>
  <si>
    <t>400-42-4010</t>
  </si>
  <si>
    <t>400-42-4056</t>
  </si>
  <si>
    <t>400-42-4057</t>
  </si>
  <si>
    <t>400-42-4059</t>
  </si>
  <si>
    <t>400-43-4005</t>
  </si>
  <si>
    <t>400-45-4001</t>
  </si>
  <si>
    <t>400-45-4005</t>
  </si>
  <si>
    <t>400-45-4006</t>
  </si>
  <si>
    <t>400-46-4001</t>
  </si>
  <si>
    <t>300-41-4003</t>
  </si>
  <si>
    <t>300-42-4010</t>
  </si>
  <si>
    <t>300-42-4050</t>
  </si>
  <si>
    <t>300-42-4051</t>
  </si>
  <si>
    <t>300-42-4052</t>
  </si>
  <si>
    <t>300-42-4053</t>
  </si>
  <si>
    <t>300-45-4001</t>
  </si>
  <si>
    <t>300-45-4005</t>
  </si>
  <si>
    <t>300-45-4006</t>
  </si>
  <si>
    <t>300-46-4001</t>
  </si>
  <si>
    <t>200-41-4002</t>
  </si>
  <si>
    <t>200-42-4010</t>
  </si>
  <si>
    <t>200-42-4027</t>
  </si>
  <si>
    <t>200-42-4033</t>
  </si>
  <si>
    <t>200-42-4040</t>
  </si>
  <si>
    <t>200-42-4041</t>
  </si>
  <si>
    <t>200-43-4003</t>
  </si>
  <si>
    <t>200-45-4001</t>
  </si>
  <si>
    <t>200-45-4005</t>
  </si>
  <si>
    <t>200-45-4006</t>
  </si>
  <si>
    <t>200-46-4001</t>
  </si>
  <si>
    <t>100-41-4001</t>
  </si>
  <si>
    <t>100-42-4010</t>
  </si>
  <si>
    <t>100-42-4011</t>
  </si>
  <si>
    <t>100-42-4012</t>
  </si>
  <si>
    <t>100-42-4013</t>
  </si>
  <si>
    <t>100-42-4014</t>
  </si>
  <si>
    <t>100-42-4015</t>
  </si>
  <si>
    <t>100-42-4017</t>
  </si>
  <si>
    <t>100-42-4018</t>
  </si>
  <si>
    <t>100-42-4020</t>
  </si>
  <si>
    <t>100-42-4021</t>
  </si>
  <si>
    <t>100-42-4022</t>
  </si>
  <si>
    <t>100-42-4023</t>
  </si>
  <si>
    <t>100-42-4024</t>
  </si>
  <si>
    <t>100-42-4025</t>
  </si>
  <si>
    <t>100-42-4026</t>
  </si>
  <si>
    <t>100-42-4030</t>
  </si>
  <si>
    <t>100-42-4031</t>
  </si>
  <si>
    <t>100-42-4032</t>
  </si>
  <si>
    <t>100-43-4001</t>
  </si>
  <si>
    <t>100-43-4002</t>
  </si>
  <si>
    <t>100-45-4006</t>
  </si>
  <si>
    <t>100-46-4001</t>
  </si>
  <si>
    <t>100-47-4001</t>
  </si>
  <si>
    <t>100-47-4002</t>
  </si>
  <si>
    <t>100-51-5101</t>
  </si>
  <si>
    <t>LIBRARY FUND (200)</t>
  </si>
  <si>
    <t>Wages &amp; Salaries - Librarian</t>
  </si>
  <si>
    <t>200-52-5002</t>
  </si>
  <si>
    <t>PARKS AND RECREATION FUND (300)</t>
  </si>
  <si>
    <t>WATER TREATMENT PLANT FUND (610)</t>
  </si>
  <si>
    <t>610-45-4007</t>
  </si>
  <si>
    <t>650-46-4001</t>
  </si>
  <si>
    <t>650-46-4009</t>
  </si>
  <si>
    <t>640-46-4001</t>
  </si>
  <si>
    <t>620-41-4009</t>
  </si>
  <si>
    <t>630-41-4010</t>
  </si>
  <si>
    <t>640-41-4011</t>
  </si>
  <si>
    <t>650-41-4012</t>
  </si>
  <si>
    <t>700-41-4014</t>
  </si>
  <si>
    <t>660-45-4013</t>
  </si>
  <si>
    <t>200-52-5054</t>
  </si>
  <si>
    <t>610-56-5008</t>
  </si>
  <si>
    <t>630-56-5010</t>
  </si>
  <si>
    <t>640-56-5011</t>
  </si>
  <si>
    <t>650-56-5012</t>
  </si>
  <si>
    <t>660-56-5013</t>
  </si>
  <si>
    <t>700-56-5014</t>
  </si>
  <si>
    <t>Transfer out to Hotel Motel Fund</t>
  </si>
  <si>
    <t>600-55-5011</t>
  </si>
  <si>
    <t>300-52-5002</t>
  </si>
  <si>
    <t>400-52-5002</t>
  </si>
  <si>
    <t>600-52-5002</t>
  </si>
  <si>
    <t>610-52-5002</t>
  </si>
  <si>
    <t>620-52-5002</t>
  </si>
  <si>
    <t>650-52-5002</t>
  </si>
  <si>
    <t>660-52-5010</t>
  </si>
  <si>
    <t>640-52-5010</t>
  </si>
  <si>
    <t>100-45-4009</t>
  </si>
  <si>
    <t>100-52-5097</t>
  </si>
  <si>
    <t>Recreation (25%)</t>
  </si>
  <si>
    <t>Economic Development (25%)</t>
  </si>
  <si>
    <t>Parks and Recreation (25%)</t>
  </si>
  <si>
    <t>500-52-5097</t>
  </si>
  <si>
    <t>500-52-5058</t>
  </si>
  <si>
    <t>500-52-5057</t>
  </si>
  <si>
    <t>500-52-5056</t>
  </si>
  <si>
    <t>510-42-4072</t>
  </si>
  <si>
    <t>Local Marijuana Tax Special Payment</t>
  </si>
  <si>
    <t>510-52-5059</t>
  </si>
  <si>
    <t>510-52-5058</t>
  </si>
  <si>
    <t>510-52-5097</t>
  </si>
  <si>
    <t>510-52-5060</t>
  </si>
  <si>
    <t>510-52-5061</t>
  </si>
  <si>
    <t>400-42-4060</t>
  </si>
  <si>
    <t>400-52-5009</t>
  </si>
  <si>
    <t>TOTAL MATERIALS AND SERVICES</t>
  </si>
  <si>
    <t>TOTAL CAPITAL OUTLAY</t>
  </si>
  <si>
    <t>Personnel Services (51)</t>
  </si>
  <si>
    <t>TOTAL PERSONNEL SERVICES</t>
  </si>
  <si>
    <t>TOTAL PROPERTY TAXES</t>
  </si>
  <si>
    <t>TOTAL REVENUE</t>
  </si>
  <si>
    <t>TOTAL INTERFUND TRANSFERS</t>
  </si>
  <si>
    <t>TOTAL OTHER RESOURCES</t>
  </si>
  <si>
    <t>TOTAL GRANTS</t>
  </si>
  <si>
    <t>TOTAL FEES AND LICENSES</t>
  </si>
  <si>
    <t>TOTAL BEGINNING FUND BALANCE</t>
  </si>
  <si>
    <t>Proposed</t>
  </si>
  <si>
    <t>2022-2023</t>
  </si>
  <si>
    <t>TOTAL CONTINGENCIES</t>
  </si>
  <si>
    <t>TOTAL SPECIAL PAYMENTS</t>
  </si>
  <si>
    <t>TOTAL EXPENDITURES</t>
  </si>
  <si>
    <t>EXCESS/DEFICIT</t>
  </si>
  <si>
    <t>On-Call</t>
  </si>
  <si>
    <t>Overtime</t>
  </si>
  <si>
    <t>Personnel Benefits</t>
  </si>
  <si>
    <t>Payroll Costs</t>
  </si>
  <si>
    <t>200-51-5096</t>
  </si>
  <si>
    <t>200-51-5097</t>
  </si>
  <si>
    <t>200-51-5098</t>
  </si>
  <si>
    <t>200-51-5099</t>
  </si>
  <si>
    <t>USDA Tech Grant</t>
  </si>
  <si>
    <t>TOTAL BONDS</t>
  </si>
  <si>
    <t>TOTAL DEBT SERVICE</t>
  </si>
  <si>
    <t>TOTAL BEGINNING FUND BALANCES</t>
  </si>
  <si>
    <t>300-51-5096</t>
  </si>
  <si>
    <t>300-51-5097</t>
  </si>
  <si>
    <t>300-51-5098</t>
  </si>
  <si>
    <t>300-51-5099</t>
  </si>
  <si>
    <t>100-51-5096</t>
  </si>
  <si>
    <t>100-51-5097</t>
  </si>
  <si>
    <t>100-51-5098</t>
  </si>
  <si>
    <t>100-51-5099</t>
  </si>
  <si>
    <t>400-51-5096</t>
  </si>
  <si>
    <t>400-51-5097</t>
  </si>
  <si>
    <t>400-51-5098</t>
  </si>
  <si>
    <t>400-51-5099</t>
  </si>
  <si>
    <t>TOTAL CAPITAL OUTLAYS</t>
  </si>
  <si>
    <t>TOTAL DEBT SERVICES</t>
  </si>
  <si>
    <t>TOTAL BEGININNG FUND BALANCES</t>
  </si>
  <si>
    <t>Beginning Fund Balance, Project Fee Reserved</t>
  </si>
  <si>
    <t>600-41-4014</t>
  </si>
  <si>
    <t>600-51-5096</t>
  </si>
  <si>
    <t>600-51-5097</t>
  </si>
  <si>
    <t>600-51-5098</t>
  </si>
  <si>
    <t>600-51-5099</t>
  </si>
  <si>
    <t>620-51-5096</t>
  </si>
  <si>
    <t>620-51-5097</t>
  </si>
  <si>
    <t>620-51-5098</t>
  </si>
  <si>
    <t>620-51-5099</t>
  </si>
  <si>
    <t>630-51-5096</t>
  </si>
  <si>
    <t>630-51-5097</t>
  </si>
  <si>
    <t>630-51-5098</t>
  </si>
  <si>
    <t>630-51-5099</t>
  </si>
  <si>
    <t>650-51-5096</t>
  </si>
  <si>
    <t>650-51-5097</t>
  </si>
  <si>
    <t>650-51-5098</t>
  </si>
  <si>
    <t>650-51-5099</t>
  </si>
  <si>
    <t>Public Restroom Improvement</t>
  </si>
  <si>
    <t>TOTAL EXPENDETURES</t>
  </si>
  <si>
    <t>TOTAL INTERFUNDS TRANSFERS</t>
  </si>
  <si>
    <t>Payoff Scheduled for 2033-34 $500,000 Left</t>
  </si>
  <si>
    <t>600-54-5005</t>
  </si>
  <si>
    <t>TOTAL  PROPERTY TAXES</t>
  </si>
  <si>
    <t>610-51-5096</t>
  </si>
  <si>
    <t>610-51-5097</t>
  </si>
  <si>
    <t>610-51-5098</t>
  </si>
  <si>
    <t>610-51-5099</t>
  </si>
  <si>
    <t>620-41-4015</t>
  </si>
  <si>
    <t>Sewer Loan Payment #G96004 a and b</t>
  </si>
  <si>
    <t>Sewer Loan Payment (Interest)</t>
  </si>
  <si>
    <t>620-55-5001</t>
  </si>
  <si>
    <t>Contracted Snow Removal</t>
  </si>
  <si>
    <t>630-52-5062</t>
  </si>
  <si>
    <t>630-54-5006</t>
  </si>
  <si>
    <t>Paving Loan Payment (Interest)</t>
  </si>
  <si>
    <t>Paving Loan Payment #158162</t>
  </si>
  <si>
    <t>Special WCLSD Payment to Loan</t>
  </si>
  <si>
    <t>Joint Sewer Loan Payment (Interest)</t>
  </si>
  <si>
    <t>Payoff Scheduled 2027-2028</t>
  </si>
  <si>
    <t>300-43-4004</t>
  </si>
  <si>
    <t>650-46-4005</t>
  </si>
  <si>
    <t>Actual</t>
  </si>
  <si>
    <t>2023-2024</t>
  </si>
  <si>
    <t>Appropriated</t>
  </si>
  <si>
    <t>FIRE FUND (400)</t>
  </si>
  <si>
    <t>HOTEL/MOTEL FUND (500)</t>
  </si>
  <si>
    <t>MARIJUANA FUND (510)</t>
  </si>
  <si>
    <t>STREET FUND (630)</t>
  </si>
  <si>
    <t>PUBLIC WORKS EQUIPMENT FUND (640)</t>
  </si>
  <si>
    <t>CITY/COUNTY JOINT SEWER TREATMENT PLANT FUND (650)</t>
  </si>
  <si>
    <t>CITY/COUNTY JOINT EQUIPMENT FUND (660)</t>
  </si>
  <si>
    <t>System Development Charges - Reimbursment Fee</t>
  </si>
  <si>
    <t>System Development Charges - Capital Improvement Fee</t>
  </si>
  <si>
    <t>System Development Charges - Reimbursement Fee</t>
  </si>
  <si>
    <t>500-42-4054</t>
  </si>
  <si>
    <t>Transfer out to Parks and Rec. Fund (Main Street Maint.)</t>
  </si>
  <si>
    <t>Tree Main.</t>
  </si>
  <si>
    <t>City Transient Lodging Tax (Per ORD 2003-01)</t>
  </si>
  <si>
    <t>County Motel/Hotel Tax (Per RES 2020-16)</t>
  </si>
  <si>
    <t>Main Street Repairs/Main. (Per RES 2007-2)</t>
  </si>
  <si>
    <t>Insurance Payment</t>
  </si>
  <si>
    <t>Insurance Rebuild</t>
  </si>
  <si>
    <t>Transfer in from Water Distribution Fund</t>
  </si>
  <si>
    <t>Transfer in from Sewer Collections Fund</t>
  </si>
  <si>
    <t>100-45-4007</t>
  </si>
  <si>
    <t>ARPA Spending</t>
  </si>
  <si>
    <t>200-43-4006</t>
  </si>
  <si>
    <t>300-46-4012</t>
  </si>
  <si>
    <t>300-53-5020</t>
  </si>
  <si>
    <t>500-53-5019</t>
  </si>
  <si>
    <t>510-53-5019</t>
  </si>
  <si>
    <t>WATER DISTRIBUTION FUND (600)</t>
  </si>
  <si>
    <t>600-46-4002</t>
  </si>
  <si>
    <t>FFF Grant Expenditures</t>
  </si>
  <si>
    <t>600-53-5021</t>
  </si>
  <si>
    <t>Water Master Plan</t>
  </si>
  <si>
    <t>600-55-5001</t>
  </si>
  <si>
    <t>610-46-4002</t>
  </si>
  <si>
    <t>650-54-5007</t>
  </si>
  <si>
    <t>650-54-5008</t>
  </si>
  <si>
    <t>630-41-4014</t>
  </si>
  <si>
    <t>640-46-4014</t>
  </si>
  <si>
    <t>Surplus Equipment Sales</t>
  </si>
  <si>
    <t xml:space="preserve"> Capital Outlay (53)</t>
  </si>
  <si>
    <t>Proptery Taxes (47)</t>
  </si>
  <si>
    <t>Personel Services (51)</t>
  </si>
  <si>
    <t>Debt Services (54)</t>
  </si>
  <si>
    <t>650-46-4013</t>
  </si>
  <si>
    <t>System Development Charges (Capital)</t>
  </si>
  <si>
    <t>Transfer out to Sewer Collections Fund</t>
  </si>
  <si>
    <t>Interfund Transer (55)</t>
  </si>
  <si>
    <t>Property  Taxes (47)</t>
  </si>
  <si>
    <t>600-46-4015</t>
  </si>
  <si>
    <t>650-46-4011</t>
  </si>
  <si>
    <t>620-46-4015</t>
  </si>
  <si>
    <t>2024-2025</t>
  </si>
  <si>
    <t>110-42-4010</t>
  </si>
  <si>
    <t>110-42-4020</t>
  </si>
  <si>
    <t>110-42-4021</t>
  </si>
  <si>
    <t>110-42-4022</t>
  </si>
  <si>
    <t>110-42-4026</t>
  </si>
  <si>
    <t>110-43-4001</t>
  </si>
  <si>
    <t>110-46-4001</t>
  </si>
  <si>
    <t>110-51-5101</t>
  </si>
  <si>
    <t>110-51-5098</t>
  </si>
  <si>
    <t>110-51-5099</t>
  </si>
  <si>
    <t>110-52-5001</t>
  </si>
  <si>
    <t>110-52-5002</t>
  </si>
  <si>
    <t>110-52-5003</t>
  </si>
  <si>
    <t>110-52-5004</t>
  </si>
  <si>
    <t>110-52-5009</t>
  </si>
  <si>
    <t>110-52-5010</t>
  </si>
  <si>
    <t>110-52-5011</t>
  </si>
  <si>
    <t>110-52-5012</t>
  </si>
  <si>
    <t>110-52-5014</t>
  </si>
  <si>
    <t>110-52-5015</t>
  </si>
  <si>
    <t>110-52-5018</t>
  </si>
  <si>
    <t>110-52-5019</t>
  </si>
  <si>
    <t>110-52-5020</t>
  </si>
  <si>
    <t>110-52-5021</t>
  </si>
  <si>
    <t>110-52-5024</t>
  </si>
  <si>
    <t>110-52-5025</t>
  </si>
  <si>
    <t>110-53-5001</t>
  </si>
  <si>
    <t>110-41-4015</t>
  </si>
  <si>
    <t>110-42-4027</t>
  </si>
  <si>
    <t>Kiosk Fees</t>
  </si>
  <si>
    <t>Late Fee</t>
  </si>
  <si>
    <t>110-43-4008</t>
  </si>
  <si>
    <t>200-43-4007</t>
  </si>
  <si>
    <t>110-45-4001</t>
  </si>
  <si>
    <t>County Library Donation</t>
  </si>
  <si>
    <t>Permit</t>
  </si>
  <si>
    <t>620-56-5009</t>
  </si>
  <si>
    <t>Water Distribution Fund Contingencies</t>
  </si>
  <si>
    <t>110-56-5015</t>
  </si>
  <si>
    <t>Planning Fund Contingencies</t>
  </si>
  <si>
    <t>PLANNING FUND (110)</t>
  </si>
  <si>
    <t>Business Oregon Technical Assistance Grant</t>
  </si>
  <si>
    <t xml:space="preserve">TOTAL OTHER RESOURCES </t>
  </si>
  <si>
    <t>110-52-5013</t>
  </si>
  <si>
    <t>2025-2026</t>
  </si>
  <si>
    <t>120-42-4010</t>
  </si>
  <si>
    <t>120-42-4023</t>
  </si>
  <si>
    <t>120-42-4026</t>
  </si>
  <si>
    <t>120-46-4001</t>
  </si>
  <si>
    <t>120-46-4006</t>
  </si>
  <si>
    <t>120-51-5101</t>
  </si>
  <si>
    <t>120-51-5096</t>
  </si>
  <si>
    <t>120-51-5097</t>
  </si>
  <si>
    <t>120-51-5098</t>
  </si>
  <si>
    <t>120-51-5099</t>
  </si>
  <si>
    <t>120-52-5001</t>
  </si>
  <si>
    <t>120-52-5002</t>
  </si>
  <si>
    <t>120-52-5005</t>
  </si>
  <si>
    <t>120-52-5008</t>
  </si>
  <si>
    <t>120-52-5009</t>
  </si>
  <si>
    <t>120-52-5010</t>
  </si>
  <si>
    <t>120-52-5011</t>
  </si>
  <si>
    <t>120-52-5012</t>
  </si>
  <si>
    <t>120-52-5014</t>
  </si>
  <si>
    <t>120-52-5015</t>
  </si>
  <si>
    <t>120-52-5018</t>
  </si>
  <si>
    <t>120-52-5019</t>
  </si>
  <si>
    <t>120-52-5020</t>
  </si>
  <si>
    <t>120-52-5021</t>
  </si>
  <si>
    <t>120-52-5024</t>
  </si>
  <si>
    <t>120-52-5025</t>
  </si>
  <si>
    <t>120-52-5026</t>
  </si>
  <si>
    <t>120-52-5044</t>
  </si>
  <si>
    <t>120-52-5052</t>
  </si>
  <si>
    <t>120-52-5053</t>
  </si>
  <si>
    <t>120-52-5054</t>
  </si>
  <si>
    <t>120-52-5097</t>
  </si>
  <si>
    <t>120-52-5098</t>
  </si>
  <si>
    <t>120-52-5099</t>
  </si>
  <si>
    <t>120-41-4016</t>
  </si>
  <si>
    <t>Public Safety Fund Contingencies</t>
  </si>
  <si>
    <t>120-56-5016</t>
  </si>
  <si>
    <t>Security</t>
  </si>
  <si>
    <t>100-52-5051</t>
  </si>
  <si>
    <t>300-52-5051</t>
  </si>
  <si>
    <t>600-52-5051</t>
  </si>
  <si>
    <t>610-52-5051</t>
  </si>
  <si>
    <t>620-52-5051</t>
  </si>
  <si>
    <t>630-52-5051</t>
  </si>
  <si>
    <t>Ordinance Fines</t>
  </si>
  <si>
    <t>Traffic Fines</t>
  </si>
  <si>
    <t>Shared Fines</t>
  </si>
  <si>
    <t>Other Criminal Non-Traffic Fines</t>
  </si>
  <si>
    <t>Abatements / Lein Collections</t>
  </si>
  <si>
    <t>Non-Court Fines and Penalties</t>
  </si>
  <si>
    <t>Past Fines</t>
  </si>
  <si>
    <t>120-46-4030</t>
  </si>
  <si>
    <t>120-46-4031</t>
  </si>
  <si>
    <t>120-46-4032</t>
  </si>
  <si>
    <t>120-46-4033</t>
  </si>
  <si>
    <t>120-46-4034</t>
  </si>
  <si>
    <t>120-46-4035</t>
  </si>
  <si>
    <t>120-46-4036</t>
  </si>
  <si>
    <t>Judicial Equipment</t>
  </si>
  <si>
    <t>Transfer out to Planning Fund</t>
  </si>
  <si>
    <t>100-55-5015</t>
  </si>
  <si>
    <t>Wages &amp; Salaries</t>
  </si>
  <si>
    <t>120-53-5022</t>
  </si>
  <si>
    <t>200-46-4016</t>
  </si>
  <si>
    <t>300-51-5101</t>
  </si>
  <si>
    <t>Wages &amp; Salaries - Includes Seasonal</t>
  </si>
  <si>
    <t>400-51-5101</t>
  </si>
  <si>
    <t xml:space="preserve">Wages &amp; Salaries </t>
  </si>
  <si>
    <t>600-51-5101</t>
  </si>
  <si>
    <t>630-51-5101</t>
  </si>
  <si>
    <t>630-52-5002</t>
  </si>
  <si>
    <t>630-52-5098</t>
  </si>
  <si>
    <t>630-52-5099</t>
  </si>
  <si>
    <t>650-46-4015</t>
  </si>
  <si>
    <t>650-52-5099</t>
  </si>
  <si>
    <t>650-52-5098</t>
  </si>
  <si>
    <t>Transfer in from Sewer Collection Fund</t>
  </si>
  <si>
    <t>Transfer out to Public Safety Fund</t>
  </si>
  <si>
    <t>510-55-5016</t>
  </si>
  <si>
    <t>120-45-4006</t>
  </si>
  <si>
    <t>ADA Curb Ramp (ODOT)</t>
  </si>
  <si>
    <t>300-46-4017</t>
  </si>
  <si>
    <t>660-45-4009</t>
  </si>
  <si>
    <t>Friends of the Joseph Fire Department</t>
  </si>
  <si>
    <t>400-52-5062</t>
  </si>
  <si>
    <t>200-51-5101</t>
  </si>
  <si>
    <t>610-51-5101</t>
  </si>
  <si>
    <t>620-51-5101</t>
  </si>
  <si>
    <t>650-51-5101</t>
  </si>
  <si>
    <t>Type II Land Use Permit</t>
  </si>
  <si>
    <t>Type I Land Use Permit</t>
  </si>
  <si>
    <t>Type IV Land Use Permit</t>
  </si>
  <si>
    <t>Type I Simple (Fence/RV)</t>
  </si>
  <si>
    <t>Penalties</t>
  </si>
  <si>
    <t>Appeal Type I or II</t>
  </si>
  <si>
    <t>Appeal Type III or IV</t>
  </si>
  <si>
    <t>Type III Land Use Permit</t>
  </si>
  <si>
    <t>110-42-4090</t>
  </si>
  <si>
    <t>110-42-4091</t>
  </si>
  <si>
    <t>110-42-4092</t>
  </si>
  <si>
    <t>110-42-4093</t>
  </si>
  <si>
    <t>110-42-4094</t>
  </si>
  <si>
    <t>110-42-4095</t>
  </si>
  <si>
    <t>110-42-4096</t>
  </si>
  <si>
    <t>110-42-4099</t>
  </si>
  <si>
    <t>Capital Outlay</t>
  </si>
  <si>
    <t>Debt Service</t>
  </si>
  <si>
    <t>110-52-5052</t>
  </si>
  <si>
    <t>600-54-5011</t>
  </si>
  <si>
    <t>600-54-5012</t>
  </si>
  <si>
    <t>120-42-4041</t>
  </si>
  <si>
    <t>620-54-5006</t>
  </si>
  <si>
    <t>OR Comm. Fdn. Grant Expenditures - ADA Accessibility</t>
  </si>
  <si>
    <t>Oregon Community Foundation Grant (ADA Accessibility)</t>
  </si>
  <si>
    <t>GENERAL FUND (100)</t>
  </si>
  <si>
    <t>200-43-4009</t>
  </si>
  <si>
    <t>Transfer in from General Fund</t>
  </si>
  <si>
    <t>Transfer out to General Fund</t>
  </si>
  <si>
    <t>200-53-5023</t>
  </si>
  <si>
    <t>Write-offs</t>
  </si>
  <si>
    <t>620-52-5098</t>
  </si>
  <si>
    <t>USDA (91-01)Water Loan Payment (1994 Bond) Due APR</t>
  </si>
  <si>
    <t>USDA Loan Payment APR</t>
  </si>
  <si>
    <t>Ford Family Foundation Grant</t>
  </si>
  <si>
    <t>650-52-5039</t>
  </si>
  <si>
    <t>Lab Testing</t>
  </si>
  <si>
    <t xml:space="preserve">Power and Chlorination </t>
  </si>
  <si>
    <t xml:space="preserve">Chlorination </t>
  </si>
  <si>
    <t>600-52-5080</t>
  </si>
  <si>
    <t xml:space="preserve">Future Lagoon Cleaning </t>
  </si>
  <si>
    <t>Transfer in from Public Safety Fund</t>
  </si>
  <si>
    <t>510-45-5016</t>
  </si>
  <si>
    <t>WASTE WATER COLLECTIONS FUND (620)</t>
  </si>
  <si>
    <t>120-55-5006</t>
  </si>
  <si>
    <t>100-51-5095</t>
  </si>
  <si>
    <t>110-51-5095</t>
  </si>
  <si>
    <t>200-51-5095</t>
  </si>
  <si>
    <t>300-51-5095</t>
  </si>
  <si>
    <t>610-51-5095</t>
  </si>
  <si>
    <t>620-51-5095</t>
  </si>
  <si>
    <t>630-51-5095</t>
  </si>
  <si>
    <t>600-51-5095</t>
  </si>
  <si>
    <t>Adopted</t>
  </si>
  <si>
    <t>Approved</t>
  </si>
  <si>
    <t>Notes</t>
  </si>
  <si>
    <t>660-53-5024</t>
  </si>
  <si>
    <t>100-45-4016</t>
  </si>
  <si>
    <t>Fund Closed</t>
  </si>
  <si>
    <t>Supplemental</t>
  </si>
  <si>
    <t>800-41-4012</t>
  </si>
  <si>
    <t>Transfer in from Library Fund</t>
  </si>
  <si>
    <t>Transfer in from Parks Fund</t>
  </si>
  <si>
    <t>Transfer in from Treatment Plant Fund</t>
  </si>
  <si>
    <t>Transfer in from Wastewater Fund</t>
  </si>
  <si>
    <t>800-53-5001</t>
  </si>
  <si>
    <t>800-53-5002</t>
  </si>
  <si>
    <t>800-53-5003</t>
  </si>
  <si>
    <t>800-53-5004</t>
  </si>
  <si>
    <t>800-53-5005</t>
  </si>
  <si>
    <t>800-53-5006</t>
  </si>
  <si>
    <t>800-53-5007</t>
  </si>
  <si>
    <t>800-53-5008</t>
  </si>
  <si>
    <t>800-53-5009</t>
  </si>
  <si>
    <t>800-53-5010</t>
  </si>
  <si>
    <t>Capital Improvements Expense - Fund 100</t>
  </si>
  <si>
    <t>Capital Improvements Expense - Fund 200</t>
  </si>
  <si>
    <t>Capital Improvements Expense - Fund 300</t>
  </si>
  <si>
    <t>Capital Improvements Expense - Fund 400</t>
  </si>
  <si>
    <t>Transfer in from Hotel Fund (Res. 2007-2)</t>
  </si>
  <si>
    <t>Capital Improvements Expense - Fund 600</t>
  </si>
  <si>
    <t>Capital Improvements Expense - Fund 610</t>
  </si>
  <si>
    <t>Capital Improvements Expense - Fund 620</t>
  </si>
  <si>
    <t>Capital Improvements Expense - Fund 630</t>
  </si>
  <si>
    <t>*</t>
  </si>
  <si>
    <t xml:space="preserve">*Only transfer in the funds dedicated per resolution. </t>
  </si>
  <si>
    <t xml:space="preserve">*Share in the cost of the Audit </t>
  </si>
  <si>
    <t>*Share in the cost of the Audit</t>
  </si>
  <si>
    <t>Fees &amp; Dues</t>
  </si>
  <si>
    <t>620-52-5014</t>
  </si>
  <si>
    <t>State Shared Rev Rept - decreased</t>
  </si>
  <si>
    <t>800-45-4001</t>
  </si>
  <si>
    <t>800-45-4002</t>
  </si>
  <si>
    <t>800-45-4003</t>
  </si>
  <si>
    <t>800-45-4004</t>
  </si>
  <si>
    <t>800-45-4005</t>
  </si>
  <si>
    <t>800-45-4006</t>
  </si>
  <si>
    <t>800-45-4007</t>
  </si>
  <si>
    <t>800-45-4008</t>
  </si>
  <si>
    <t>800-45-4009</t>
  </si>
  <si>
    <t>800-42-4010</t>
  </si>
  <si>
    <t xml:space="preserve">Main Street Maint. Fund Reimb. (Res 2012-04) </t>
  </si>
  <si>
    <t>Main Street Maint. Fund Reimb. (Res 2012-04)</t>
  </si>
  <si>
    <t>** We need to figure out how to dedicate the funds for the "Special Water Reserve Fund", the "Special Wastewater Reserve Fund", and the "Special Street Reserve Fund"</t>
  </si>
  <si>
    <t>See Resolution No. 2019-11</t>
  </si>
  <si>
    <t>Special Wastewater Reserve Fees</t>
  </si>
  <si>
    <t>*See Resolution No. 2012-04 - Sandwich Board</t>
  </si>
  <si>
    <t>Transient Lodging Tax</t>
  </si>
  <si>
    <t>Transfer in from Planning Fund</t>
  </si>
  <si>
    <t xml:space="preserve">Closing Planning Fund </t>
  </si>
  <si>
    <t>Moving from 110 Revenue</t>
  </si>
  <si>
    <t>Planning Expenses</t>
  </si>
  <si>
    <t>$150,000 / 3 (G/W/S)</t>
  </si>
  <si>
    <t>Over expended Annually</t>
  </si>
  <si>
    <t>3% per Res. No. 2007-02 + Res. #2012-04 (signs)</t>
  </si>
  <si>
    <t>Line 5006</t>
  </si>
  <si>
    <t>(JW Only)</t>
  </si>
  <si>
    <t>Per Res. #2020-16</t>
  </si>
  <si>
    <t>Combined with 5099</t>
  </si>
  <si>
    <t>*Share cost for monthly billing</t>
  </si>
  <si>
    <t xml:space="preserve">Per Res. #2019-11 - Reserve that carries forward. </t>
  </si>
  <si>
    <t>Special Water Reserve Fund</t>
  </si>
  <si>
    <t>Transfer out to USDA Reserve (Fund 700)</t>
  </si>
  <si>
    <r>
      <t xml:space="preserve">Wages &amp; Salaries - </t>
    </r>
    <r>
      <rPr>
        <strike/>
        <sz val="12"/>
        <color theme="1"/>
        <rFont val="Times New Roman"/>
        <family val="1"/>
      </rPr>
      <t>Plant Operator</t>
    </r>
  </si>
  <si>
    <t>620-52-5008</t>
  </si>
  <si>
    <t>Special Wastewater Reserve Fund</t>
  </si>
  <si>
    <t>Should increase annually and carry over unless expended</t>
  </si>
  <si>
    <t>*4k not high enough - PPL &amp; Rahns (Rahns??)</t>
  </si>
  <si>
    <t>Res. # 2019-11 - should increase annually</t>
  </si>
  <si>
    <t>Audited Actuals</t>
  </si>
  <si>
    <t>Licenses &amp; Fees</t>
  </si>
  <si>
    <t>Franchise Fees</t>
  </si>
  <si>
    <t xml:space="preserve">Other </t>
  </si>
  <si>
    <t>Personnel</t>
  </si>
  <si>
    <t>Materials &amp; Service</t>
  </si>
  <si>
    <t>Captial Outlay</t>
  </si>
  <si>
    <t>Interest bldg fnd</t>
  </si>
  <si>
    <t>Intergovernmental</t>
  </si>
  <si>
    <t>Other</t>
  </si>
  <si>
    <t>Audited Actual</t>
  </si>
  <si>
    <t>Interest MSM fnd</t>
  </si>
  <si>
    <t>Materials &amp; Services</t>
  </si>
  <si>
    <t>Interest Equip/Bldg</t>
  </si>
  <si>
    <t>Other/Interest</t>
  </si>
  <si>
    <t>AUDITORS MATCHED</t>
  </si>
  <si>
    <t>Combined Interest</t>
  </si>
  <si>
    <t>Actual Audited</t>
  </si>
  <si>
    <t xml:space="preserve">Personnel </t>
  </si>
  <si>
    <t>Materials  Services</t>
  </si>
  <si>
    <t>Issuance of LT Debt</t>
  </si>
  <si>
    <t>Dept Service</t>
  </si>
  <si>
    <t>Actual*</t>
  </si>
  <si>
    <t>Actual *</t>
  </si>
  <si>
    <t>Actual**</t>
  </si>
  <si>
    <t>Transfer In</t>
  </si>
  <si>
    <t>(SY)</t>
  </si>
  <si>
    <t>Added equip. fnd pg. 46</t>
  </si>
  <si>
    <t>Water Loan Payment (2024 Bond) -(S03012)</t>
  </si>
  <si>
    <t>Water Loan Payment (2024 Bond) Interest (S03012)</t>
  </si>
  <si>
    <t>Water Loan Payment (S22010)</t>
  </si>
  <si>
    <t>^</t>
  </si>
  <si>
    <t>!</t>
  </si>
  <si>
    <t>First Payment 12/2026</t>
  </si>
  <si>
    <t>Water Loan Payment Interest - (S22010)</t>
  </si>
  <si>
    <t>Join Sewer Loan Payment (Fees)</t>
  </si>
  <si>
    <t>(start transferring again next year)</t>
  </si>
  <si>
    <t>Actuals 24-25</t>
  </si>
  <si>
    <t>*not to be included</t>
  </si>
  <si>
    <t>*Not to be included</t>
  </si>
  <si>
    <t>Actual 24-25</t>
  </si>
  <si>
    <t xml:space="preserve">*Not to be included </t>
  </si>
  <si>
    <t>(LM, LCOG, ASI)</t>
  </si>
  <si>
    <t>(SY, LM, MTOT, ASI)</t>
  </si>
  <si>
    <t>(Caselle, De Lage, Waste Pro, Eagle Office)</t>
  </si>
  <si>
    <t>(Elkhorn, CMGEO)</t>
  </si>
  <si>
    <t>Sewer Loan Payment #49802</t>
  </si>
  <si>
    <t>Sewer Loan Interest #49802</t>
  </si>
  <si>
    <t>Sewer Loan Fee #49802</t>
  </si>
  <si>
    <t xml:space="preserve">Parks and Recreation </t>
  </si>
  <si>
    <t xml:space="preserve">Livability for Citizens </t>
  </si>
  <si>
    <t xml:space="preserve">Senior Services </t>
  </si>
  <si>
    <t xml:space="preserve">Infrastructure </t>
  </si>
  <si>
    <t>600-54-5013</t>
  </si>
  <si>
    <t>600-54-5014</t>
  </si>
  <si>
    <t>600-54-5015</t>
  </si>
  <si>
    <t>600-54-5016</t>
  </si>
  <si>
    <t>600-55-5014</t>
  </si>
  <si>
    <t>100-52-5063</t>
  </si>
  <si>
    <t>100-55-5010</t>
  </si>
  <si>
    <t>650-54-5010</t>
  </si>
  <si>
    <t>620-54-5007</t>
  </si>
  <si>
    <t>620-54-5008</t>
  </si>
  <si>
    <t>620-54-5010</t>
  </si>
  <si>
    <t>Sewer Loan Payments from County</t>
  </si>
  <si>
    <t>100-45-4015</t>
  </si>
  <si>
    <t>620-53-5027</t>
  </si>
  <si>
    <t>Water Loan Payment -(L24007)</t>
  </si>
  <si>
    <t>Water Loan Payment Interest - (L24007)</t>
  </si>
  <si>
    <t>Bobcat Replacement Payment</t>
  </si>
  <si>
    <t>Can be reduced to 5000 next year</t>
  </si>
  <si>
    <t>Reduce due to budget constraints</t>
  </si>
  <si>
    <t>Reduced due to budget constraints</t>
  </si>
  <si>
    <t xml:space="preserve">Sewer Loan Reserve Req. #49802 - see pg 2 of amend. </t>
  </si>
  <si>
    <t>Calculated by current revenue rec. average</t>
  </si>
  <si>
    <t>Transer in from "Equipment Fund"</t>
  </si>
  <si>
    <r>
      <t xml:space="preserve">Professional Fees </t>
    </r>
    <r>
      <rPr>
        <strike/>
        <sz val="12"/>
        <color theme="1"/>
        <rFont val="Times New Roman"/>
        <family val="1"/>
      </rPr>
      <t>&amp; Janitorial</t>
    </r>
  </si>
  <si>
    <t>Move janitorial expense to this line</t>
  </si>
  <si>
    <t>CIS Grant - Camera System</t>
  </si>
  <si>
    <r>
      <t xml:space="preserve">Internet Franchise Fee / </t>
    </r>
    <r>
      <rPr>
        <sz val="12"/>
        <color rgb="FFFF0000"/>
        <rFont val="Times New Roman"/>
        <family val="1"/>
      </rPr>
      <t>Telephone</t>
    </r>
  </si>
  <si>
    <t>Moved to 4015</t>
  </si>
  <si>
    <r>
      <rPr>
        <strike/>
        <sz val="12"/>
        <color theme="1"/>
        <rFont val="Times New Roman"/>
        <family val="1"/>
      </rPr>
      <t>Deposit</t>
    </r>
    <r>
      <rPr>
        <sz val="12"/>
        <color theme="1"/>
        <rFont val="Times New Roman"/>
        <family val="1"/>
      </rPr>
      <t xml:space="preserve"> Interest (titled just interest)</t>
    </r>
  </si>
  <si>
    <t>Include in 4031</t>
  </si>
  <si>
    <t>Already Received</t>
  </si>
  <si>
    <t>EXCESS/DEFICIT - MUST BE $3,050</t>
  </si>
  <si>
    <t>EXCESS/DEFICIT - MUST BE $79,200</t>
  </si>
  <si>
    <t>EXCESS/DEFICIT - MUST BE $15,000</t>
  </si>
  <si>
    <t>EXCESS/DEFICIT - MUST BE 43,400</t>
  </si>
  <si>
    <t>Unappropriated Ending Fund Balance</t>
  </si>
  <si>
    <t>Unappropritated Ending Fund Balance</t>
  </si>
  <si>
    <t xml:space="preserve">Unappropriated Ending Fund Balance </t>
  </si>
  <si>
    <t>Sewer Loan Reserve Req. #49802 (pg 2 of amendment)</t>
  </si>
  <si>
    <t>Joint Sewer Loan #49802 (principal payment)</t>
  </si>
  <si>
    <t>Transfer to General Fund</t>
  </si>
  <si>
    <t>Line 5006 - Splitting w/</t>
  </si>
  <si>
    <t>100-55-5007</t>
  </si>
  <si>
    <t>620-46-4037</t>
  </si>
  <si>
    <t>620-52-5004</t>
  </si>
  <si>
    <t>620-53-5028</t>
  </si>
  <si>
    <t>620-54-5017</t>
  </si>
  <si>
    <t>650-54-5017</t>
  </si>
  <si>
    <t>600-53-5026</t>
  </si>
  <si>
    <t>Diamond D. ($3,750 / yr w/add. $7500 this yr)</t>
  </si>
  <si>
    <t>Never expended</t>
  </si>
  <si>
    <t>200-53-5025</t>
  </si>
  <si>
    <t>600-52-5004</t>
  </si>
  <si>
    <t>600-52-5020</t>
  </si>
  <si>
    <t>Water Loan Payment Interest (USDA 91-01)</t>
  </si>
  <si>
    <t>AUDITORS DID NOT HAVE THIS FUND SEPARATED</t>
  </si>
  <si>
    <t>610-52-5001</t>
  </si>
  <si>
    <t>610-56-5099</t>
  </si>
  <si>
    <t>620-56-5099</t>
  </si>
  <si>
    <t>640-56-5099</t>
  </si>
  <si>
    <t>660-56-5099</t>
  </si>
  <si>
    <t>700-56-5099</t>
  </si>
  <si>
    <t>510-56-5099</t>
  </si>
  <si>
    <t>500-56-5099</t>
  </si>
  <si>
    <t>300-56-5099</t>
  </si>
  <si>
    <t>200-56-5099</t>
  </si>
  <si>
    <t>110-55-5001</t>
  </si>
  <si>
    <t>100-56-5099</t>
  </si>
  <si>
    <t>620-52-5001</t>
  </si>
  <si>
    <t>610-52-5020</t>
  </si>
  <si>
    <t>620-52-5020</t>
  </si>
  <si>
    <t>Janitorial Supplies</t>
  </si>
  <si>
    <t>Transfer out to Street Fund</t>
  </si>
  <si>
    <t>Increased due to current year expenditures</t>
  </si>
  <si>
    <t>Transfer in from Hotel Motel Fund (Main St.)</t>
  </si>
  <si>
    <t>Special Street Reserve</t>
  </si>
  <si>
    <t>** proposed at $5k</t>
  </si>
  <si>
    <t>** proposed at $20k</t>
  </si>
  <si>
    <t>* Originally 1802.32</t>
  </si>
  <si>
    <t>* Originally $1k</t>
  </si>
  <si>
    <t>*Originally 0</t>
  </si>
  <si>
    <t>*Originally $8787.43</t>
  </si>
  <si>
    <t>600-52-5001</t>
  </si>
  <si>
    <t>630-52-5001</t>
  </si>
  <si>
    <t>650-52-5001</t>
  </si>
  <si>
    <t>630-45-4001</t>
  </si>
  <si>
    <t>650-51-5095</t>
  </si>
  <si>
    <t xml:space="preserve">                                                       </t>
  </si>
  <si>
    <t>PUBLIC SAFETY FUND (120) -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</si>
</sst>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7" x14ac:knownFonts="1">
    <font>
      <sz val="11"/>
      <color theme="1"/>
      <name val="Calibri"/>
    </font>
    <font>
      <sz val="8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8"/>
      <color theme="3"/>
      <name val="Calibri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trike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 tint="0.34998626667073579"/>
      <name val="Times New Roman"/>
      <family val="1"/>
    </font>
    <font>
      <b/>
      <sz val="12"/>
      <color theme="1" tint="0.34998626667073579"/>
      <name val="Times New Roman"/>
      <family val="1"/>
    </font>
    <font>
      <i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ECDFF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B9DC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DFFEDA"/>
        <bgColor indexed="64"/>
      </patternFill>
    </fill>
    <fill>
      <patternFill patternType="solid">
        <fgColor rgb="FFD75FAF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DD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15" applyNumberFormat="0" applyAlignment="0" applyProtection="0"/>
    <xf numFmtId="0" fontId="16" fillId="33" borderId="16" applyNumberFormat="0" applyAlignment="0" applyProtection="0"/>
    <xf numFmtId="0" fontId="17" fillId="33" borderId="15" applyNumberFormat="0" applyAlignment="0" applyProtection="0"/>
    <xf numFmtId="0" fontId="18" fillId="0" borderId="17" applyNumberFormat="0" applyFill="0" applyAlignment="0" applyProtection="0"/>
    <xf numFmtId="0" fontId="19" fillId="34" borderId="18" applyNumberFormat="0" applyAlignment="0" applyProtection="0"/>
    <xf numFmtId="0" fontId="20" fillId="0" borderId="0" applyNumberFormat="0" applyFill="0" applyBorder="0" applyAlignment="0" applyProtection="0"/>
    <xf numFmtId="0" fontId="8" fillId="35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23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23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23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23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23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44" fontId="8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</cellStyleXfs>
  <cellXfs count="467">
    <xf numFmtId="0" fontId="0" fillId="0" borderId="0" xfId="0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2" fillId="4" borderId="0" xfId="0" applyFont="1" applyFill="1"/>
    <xf numFmtId="44" fontId="2" fillId="4" borderId="0" xfId="0" applyNumberFormat="1" applyFont="1" applyFill="1"/>
    <xf numFmtId="0" fontId="2" fillId="4" borderId="5" xfId="0" applyFont="1" applyFill="1" applyBorder="1"/>
    <xf numFmtId="44" fontId="2" fillId="0" borderId="4" xfId="0" applyNumberFormat="1" applyFont="1" applyBorder="1"/>
    <xf numFmtId="0" fontId="2" fillId="0" borderId="5" xfId="0" applyFont="1" applyBorder="1"/>
    <xf numFmtId="44" fontId="2" fillId="2" borderId="6" xfId="0" applyNumberFormat="1" applyFont="1" applyFill="1" applyBorder="1"/>
    <xf numFmtId="0" fontId="2" fillId="2" borderId="7" xfId="0" applyFont="1" applyFill="1" applyBorder="1"/>
    <xf numFmtId="44" fontId="2" fillId="2" borderId="7" xfId="0" applyNumberFormat="1" applyFont="1" applyFill="1" applyBorder="1"/>
    <xf numFmtId="0" fontId="2" fillId="2" borderId="8" xfId="0" applyFont="1" applyFill="1" applyBorder="1"/>
    <xf numFmtId="44" fontId="2" fillId="2" borderId="1" xfId="0" applyNumberFormat="1" applyFont="1" applyFill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2" fillId="2" borderId="3" xfId="0" applyFont="1" applyFill="1" applyBorder="1"/>
    <xf numFmtId="44" fontId="2" fillId="2" borderId="9" xfId="0" applyNumberFormat="1" applyFont="1" applyFill="1" applyBorder="1"/>
    <xf numFmtId="0" fontId="2" fillId="2" borderId="10" xfId="0" applyFont="1" applyFill="1" applyBorder="1"/>
    <xf numFmtId="44" fontId="2" fillId="2" borderId="10" xfId="0" applyNumberFormat="1" applyFont="1" applyFill="1" applyBorder="1"/>
    <xf numFmtId="0" fontId="2" fillId="2" borderId="11" xfId="0" applyFont="1" applyFill="1" applyBorder="1"/>
    <xf numFmtId="44" fontId="3" fillId="0" borderId="4" xfId="0" applyNumberFormat="1" applyFont="1" applyBorder="1"/>
    <xf numFmtId="49" fontId="2" fillId="0" borderId="5" xfId="0" applyNumberFormat="1" applyFont="1" applyBorder="1"/>
    <xf numFmtId="0" fontId="2" fillId="5" borderId="10" xfId="0" applyFont="1" applyFill="1" applyBorder="1"/>
    <xf numFmtId="44" fontId="2" fillId="5" borderId="10" xfId="0" applyNumberFormat="1" applyFont="1" applyFill="1" applyBorder="1"/>
    <xf numFmtId="0" fontId="2" fillId="5" borderId="11" xfId="0" applyFont="1" applyFill="1" applyBorder="1"/>
    <xf numFmtId="44" fontId="4" fillId="5" borderId="9" xfId="0" applyNumberFormat="1" applyFont="1" applyFill="1" applyBorder="1"/>
    <xf numFmtId="0" fontId="4" fillId="5" borderId="10" xfId="0" applyFont="1" applyFill="1" applyBorder="1"/>
    <xf numFmtId="44" fontId="4" fillId="5" borderId="10" xfId="0" applyNumberFormat="1" applyFont="1" applyFill="1" applyBorder="1"/>
    <xf numFmtId="0" fontId="4" fillId="5" borderId="11" xfId="0" applyFont="1" applyFill="1" applyBorder="1"/>
    <xf numFmtId="0" fontId="4" fillId="2" borderId="10" xfId="0" applyFont="1" applyFill="1" applyBorder="1"/>
    <xf numFmtId="44" fontId="3" fillId="4" borderId="0" xfId="0" applyNumberFormat="1" applyFont="1" applyFill="1"/>
    <xf numFmtId="49" fontId="2" fillId="4" borderId="5" xfId="0" applyNumberFormat="1" applyFont="1" applyFill="1" applyBorder="1"/>
    <xf numFmtId="44" fontId="2" fillId="7" borderId="1" xfId="0" applyNumberFormat="1" applyFont="1" applyFill="1" applyBorder="1"/>
    <xf numFmtId="0" fontId="2" fillId="7" borderId="2" xfId="0" applyFont="1" applyFill="1" applyBorder="1"/>
    <xf numFmtId="44" fontId="2" fillId="7" borderId="2" xfId="0" applyNumberFormat="1" applyFont="1" applyFill="1" applyBorder="1"/>
    <xf numFmtId="0" fontId="2" fillId="7" borderId="3" xfId="0" applyFont="1" applyFill="1" applyBorder="1"/>
    <xf numFmtId="44" fontId="2" fillId="7" borderId="6" xfId="0" applyNumberFormat="1" applyFont="1" applyFill="1" applyBorder="1"/>
    <xf numFmtId="0" fontId="2" fillId="7" borderId="7" xfId="0" applyFont="1" applyFill="1" applyBorder="1"/>
    <xf numFmtId="44" fontId="2" fillId="7" borderId="7" xfId="0" applyNumberFormat="1" applyFont="1" applyFill="1" applyBorder="1"/>
    <xf numFmtId="0" fontId="2" fillId="7" borderId="8" xfId="0" applyFont="1" applyFill="1" applyBorder="1"/>
    <xf numFmtId="44" fontId="2" fillId="7" borderId="4" xfId="0" applyNumberFormat="1" applyFont="1" applyFill="1" applyBorder="1"/>
    <xf numFmtId="44" fontId="2" fillId="7" borderId="0" xfId="0" applyNumberFormat="1" applyFont="1" applyFill="1"/>
    <xf numFmtId="0" fontId="2" fillId="7" borderId="0" xfId="0" applyFont="1" applyFill="1"/>
    <xf numFmtId="0" fontId="2" fillId="7" borderId="5" xfId="0" applyFont="1" applyFill="1" applyBorder="1"/>
    <xf numFmtId="44" fontId="2" fillId="9" borderId="4" xfId="0" applyNumberFormat="1" applyFont="1" applyFill="1" applyBorder="1"/>
    <xf numFmtId="0" fontId="2" fillId="9" borderId="0" xfId="0" applyFont="1" applyFill="1"/>
    <xf numFmtId="44" fontId="2" fillId="9" borderId="0" xfId="0" applyNumberFormat="1" applyFont="1" applyFill="1"/>
    <xf numFmtId="49" fontId="2" fillId="9" borderId="5" xfId="0" applyNumberFormat="1" applyFont="1" applyFill="1" applyBorder="1"/>
    <xf numFmtId="44" fontId="3" fillId="9" borderId="4" xfId="0" applyNumberFormat="1" applyFont="1" applyFill="1" applyBorder="1"/>
    <xf numFmtId="44" fontId="3" fillId="9" borderId="0" xfId="0" applyNumberFormat="1" applyFont="1" applyFill="1"/>
    <xf numFmtId="0" fontId="2" fillId="9" borderId="5" xfId="0" applyFont="1" applyFill="1" applyBorder="1"/>
    <xf numFmtId="0" fontId="4" fillId="0" borderId="0" xfId="0" applyFont="1"/>
    <xf numFmtId="44" fontId="4" fillId="8" borderId="9" xfId="0" applyNumberFormat="1" applyFont="1" applyFill="1" applyBorder="1"/>
    <xf numFmtId="0" fontId="4" fillId="8" borderId="10" xfId="0" applyFont="1" applyFill="1" applyBorder="1"/>
    <xf numFmtId="44" fontId="4" fillId="8" borderId="10" xfId="0" applyNumberFormat="1" applyFont="1" applyFill="1" applyBorder="1"/>
    <xf numFmtId="0" fontId="4" fillId="8" borderId="11" xfId="0" applyFont="1" applyFill="1" applyBorder="1"/>
    <xf numFmtId="44" fontId="4" fillId="10" borderId="9" xfId="0" applyNumberFormat="1" applyFont="1" applyFill="1" applyBorder="1"/>
    <xf numFmtId="44" fontId="4" fillId="10" borderId="10" xfId="0" applyNumberFormat="1" applyFont="1" applyFill="1" applyBorder="1"/>
    <xf numFmtId="0" fontId="4" fillId="10" borderId="10" xfId="0" applyFont="1" applyFill="1" applyBorder="1"/>
    <xf numFmtId="0" fontId="4" fillId="10" borderId="11" xfId="0" applyFont="1" applyFill="1" applyBorder="1"/>
    <xf numFmtId="44" fontId="5" fillId="11" borderId="1" xfId="0" applyNumberFormat="1" applyFont="1" applyFill="1" applyBorder="1" applyAlignment="1">
      <alignment horizontal="center"/>
    </xf>
    <xf numFmtId="44" fontId="5" fillId="11" borderId="2" xfId="0" applyNumberFormat="1" applyFont="1" applyFill="1" applyBorder="1" applyAlignment="1">
      <alignment horizontal="center"/>
    </xf>
    <xf numFmtId="0" fontId="5" fillId="11" borderId="2" xfId="0" applyFont="1" applyFill="1" applyBorder="1"/>
    <xf numFmtId="0" fontId="5" fillId="11" borderId="3" xfId="0" applyFont="1" applyFill="1" applyBorder="1"/>
    <xf numFmtId="44" fontId="5" fillId="11" borderId="4" xfId="0" applyNumberFormat="1" applyFont="1" applyFill="1" applyBorder="1"/>
    <xf numFmtId="44" fontId="5" fillId="11" borderId="0" xfId="0" applyNumberFormat="1" applyFont="1" applyFill="1"/>
    <xf numFmtId="0" fontId="5" fillId="11" borderId="0" xfId="0" applyFont="1" applyFill="1"/>
    <xf numFmtId="0" fontId="5" fillId="11" borderId="5" xfId="0" applyFont="1" applyFill="1" applyBorder="1"/>
    <xf numFmtId="44" fontId="5" fillId="11" borderId="6" xfId="0" applyNumberFormat="1" applyFont="1" applyFill="1" applyBorder="1" applyAlignment="1">
      <alignment horizontal="center"/>
    </xf>
    <xf numFmtId="44" fontId="5" fillId="11" borderId="7" xfId="0" applyNumberFormat="1" applyFont="1" applyFill="1" applyBorder="1" applyAlignment="1">
      <alignment horizontal="center"/>
    </xf>
    <xf numFmtId="0" fontId="5" fillId="11" borderId="7" xfId="0" applyFont="1" applyFill="1" applyBorder="1"/>
    <xf numFmtId="0" fontId="5" fillId="11" borderId="8" xfId="0" applyFont="1" applyFill="1" applyBorder="1"/>
    <xf numFmtId="44" fontId="5" fillId="6" borderId="1" xfId="0" applyNumberFormat="1" applyFont="1" applyFill="1" applyBorder="1" applyAlignment="1">
      <alignment horizontal="center"/>
    </xf>
    <xf numFmtId="0" fontId="5" fillId="6" borderId="2" xfId="0" applyFont="1" applyFill="1" applyBorder="1"/>
    <xf numFmtId="44" fontId="5" fillId="6" borderId="2" xfId="0" applyNumberFormat="1" applyFont="1" applyFill="1" applyBorder="1" applyAlignment="1">
      <alignment horizontal="center"/>
    </xf>
    <xf numFmtId="0" fontId="5" fillId="6" borderId="3" xfId="0" applyFont="1" applyFill="1" applyBorder="1"/>
    <xf numFmtId="44" fontId="5" fillId="6" borderId="4" xfId="0" applyNumberFormat="1" applyFont="1" applyFill="1" applyBorder="1"/>
    <xf numFmtId="0" fontId="5" fillId="6" borderId="0" xfId="0" applyFont="1" applyFill="1"/>
    <xf numFmtId="44" fontId="5" fillId="6" borderId="0" xfId="0" applyNumberFormat="1" applyFont="1" applyFill="1"/>
    <xf numFmtId="0" fontId="5" fillId="6" borderId="5" xfId="0" applyFont="1" applyFill="1" applyBorder="1"/>
    <xf numFmtId="44" fontId="5" fillId="6" borderId="6" xfId="0" applyNumberFormat="1" applyFont="1" applyFill="1" applyBorder="1" applyAlignment="1">
      <alignment horizontal="center"/>
    </xf>
    <xf numFmtId="0" fontId="5" fillId="6" borderId="7" xfId="0" applyFont="1" applyFill="1" applyBorder="1"/>
    <xf numFmtId="44" fontId="5" fillId="6" borderId="7" xfId="0" applyNumberFormat="1" applyFont="1" applyFill="1" applyBorder="1" applyAlignment="1">
      <alignment horizontal="center"/>
    </xf>
    <xf numFmtId="0" fontId="5" fillId="6" borderId="8" xfId="0" applyFont="1" applyFill="1" applyBorder="1"/>
    <xf numFmtId="44" fontId="5" fillId="3" borderId="0" xfId="0" applyNumberFormat="1" applyFont="1" applyFill="1" applyAlignment="1">
      <alignment horizontal="center"/>
    </xf>
    <xf numFmtId="0" fontId="5" fillId="3" borderId="0" xfId="0" applyFont="1" applyFill="1"/>
    <xf numFmtId="44" fontId="5" fillId="3" borderId="0" xfId="0" applyNumberFormat="1" applyFont="1" applyFill="1"/>
    <xf numFmtId="44" fontId="2" fillId="12" borderId="1" xfId="0" applyNumberFormat="1" applyFont="1" applyFill="1" applyBorder="1"/>
    <xf numFmtId="44" fontId="2" fillId="12" borderId="2" xfId="0" applyNumberFormat="1" applyFont="1" applyFill="1" applyBorder="1"/>
    <xf numFmtId="0" fontId="2" fillId="12" borderId="2" xfId="0" applyFont="1" applyFill="1" applyBorder="1"/>
    <xf numFmtId="0" fontId="2" fillId="12" borderId="3" xfId="0" applyFont="1" applyFill="1" applyBorder="1"/>
    <xf numFmtId="44" fontId="2" fillId="12" borderId="6" xfId="0" applyNumberFormat="1" applyFont="1" applyFill="1" applyBorder="1"/>
    <xf numFmtId="44" fontId="2" fillId="12" borderId="7" xfId="0" applyNumberFormat="1" applyFont="1" applyFill="1" applyBorder="1"/>
    <xf numFmtId="0" fontId="2" fillId="12" borderId="7" xfId="0" applyFont="1" applyFill="1" applyBorder="1"/>
    <xf numFmtId="0" fontId="2" fillId="12" borderId="8" xfId="0" applyFont="1" applyFill="1" applyBorder="1"/>
    <xf numFmtId="44" fontId="2" fillId="13" borderId="4" xfId="0" applyNumberFormat="1" applyFont="1" applyFill="1" applyBorder="1"/>
    <xf numFmtId="44" fontId="2" fillId="13" borderId="0" xfId="0" applyNumberFormat="1" applyFont="1" applyFill="1"/>
    <xf numFmtId="0" fontId="2" fillId="13" borderId="0" xfId="0" applyFont="1" applyFill="1"/>
    <xf numFmtId="0" fontId="2" fillId="13" borderId="5" xfId="0" applyFont="1" applyFill="1" applyBorder="1"/>
    <xf numFmtId="0" fontId="2" fillId="0" borderId="7" xfId="0" applyFont="1" applyBorder="1"/>
    <xf numFmtId="0" fontId="2" fillId="0" borderId="8" xfId="0" applyFont="1" applyBorder="1"/>
    <xf numFmtId="44" fontId="5" fillId="15" borderId="1" xfId="0" applyNumberFormat="1" applyFont="1" applyFill="1" applyBorder="1" applyAlignment="1">
      <alignment horizontal="center"/>
    </xf>
    <xf numFmtId="44" fontId="5" fillId="15" borderId="2" xfId="0" applyNumberFormat="1" applyFont="1" applyFill="1" applyBorder="1" applyAlignment="1">
      <alignment horizontal="center"/>
    </xf>
    <xf numFmtId="0" fontId="5" fillId="15" borderId="2" xfId="0" applyFont="1" applyFill="1" applyBorder="1"/>
    <xf numFmtId="0" fontId="5" fillId="15" borderId="3" xfId="0" applyFont="1" applyFill="1" applyBorder="1"/>
    <xf numFmtId="44" fontId="5" fillId="15" borderId="4" xfId="0" applyNumberFormat="1" applyFont="1" applyFill="1" applyBorder="1"/>
    <xf numFmtId="44" fontId="5" fillId="15" borderId="0" xfId="0" applyNumberFormat="1" applyFont="1" applyFill="1"/>
    <xf numFmtId="0" fontId="5" fillId="15" borderId="0" xfId="0" applyFont="1" applyFill="1"/>
    <xf numFmtId="0" fontId="5" fillId="15" borderId="5" xfId="0" applyFont="1" applyFill="1" applyBorder="1"/>
    <xf numFmtId="44" fontId="5" fillId="15" borderId="6" xfId="0" applyNumberFormat="1" applyFont="1" applyFill="1" applyBorder="1" applyAlignment="1">
      <alignment horizontal="center"/>
    </xf>
    <xf numFmtId="44" fontId="5" fillId="15" borderId="7" xfId="0" applyNumberFormat="1" applyFont="1" applyFill="1" applyBorder="1" applyAlignment="1">
      <alignment horizontal="center"/>
    </xf>
    <xf numFmtId="0" fontId="5" fillId="15" borderId="7" xfId="0" applyFont="1" applyFill="1" applyBorder="1"/>
    <xf numFmtId="0" fontId="5" fillId="15" borderId="8" xfId="0" applyFont="1" applyFill="1" applyBorder="1"/>
    <xf numFmtId="44" fontId="2" fillId="0" borderId="7" xfId="0" applyNumberFormat="1" applyFont="1" applyBorder="1"/>
    <xf numFmtId="44" fontId="2" fillId="16" borderId="2" xfId="0" applyNumberFormat="1" applyFont="1" applyFill="1" applyBorder="1"/>
    <xf numFmtId="0" fontId="2" fillId="16" borderId="2" xfId="0" applyFont="1" applyFill="1" applyBorder="1"/>
    <xf numFmtId="0" fontId="2" fillId="16" borderId="3" xfId="0" applyFont="1" applyFill="1" applyBorder="1"/>
    <xf numFmtId="44" fontId="2" fillId="16" borderId="7" xfId="0" applyNumberFormat="1" applyFont="1" applyFill="1" applyBorder="1"/>
    <xf numFmtId="0" fontId="2" fillId="16" borderId="7" xfId="0" applyFont="1" applyFill="1" applyBorder="1"/>
    <xf numFmtId="0" fontId="2" fillId="16" borderId="8" xfId="0" applyFont="1" applyFill="1" applyBorder="1"/>
    <xf numFmtId="42" fontId="2" fillId="16" borderId="2" xfId="0" applyNumberFormat="1" applyFont="1" applyFill="1" applyBorder="1"/>
    <xf numFmtId="44" fontId="2" fillId="17" borderId="0" xfId="0" applyNumberFormat="1" applyFont="1" applyFill="1"/>
    <xf numFmtId="0" fontId="2" fillId="17" borderId="0" xfId="0" applyFont="1" applyFill="1"/>
    <xf numFmtId="0" fontId="2" fillId="17" borderId="5" xfId="0" applyFont="1" applyFill="1" applyBorder="1"/>
    <xf numFmtId="44" fontId="5" fillId="18" borderId="1" xfId="0" applyNumberFormat="1" applyFont="1" applyFill="1" applyBorder="1" applyAlignment="1">
      <alignment horizontal="center"/>
    </xf>
    <xf numFmtId="0" fontId="5" fillId="18" borderId="2" xfId="0" applyFont="1" applyFill="1" applyBorder="1"/>
    <xf numFmtId="44" fontId="5" fillId="18" borderId="2" xfId="0" applyNumberFormat="1" applyFont="1" applyFill="1" applyBorder="1" applyAlignment="1">
      <alignment horizontal="center"/>
    </xf>
    <xf numFmtId="0" fontId="5" fillId="18" borderId="3" xfId="0" applyFont="1" applyFill="1" applyBorder="1"/>
    <xf numFmtId="44" fontId="5" fillId="18" borderId="4" xfId="0" applyNumberFormat="1" applyFont="1" applyFill="1" applyBorder="1"/>
    <xf numFmtId="44" fontId="5" fillId="18" borderId="0" xfId="0" applyNumberFormat="1" applyFont="1" applyFill="1"/>
    <xf numFmtId="0" fontId="5" fillId="18" borderId="0" xfId="0" applyFont="1" applyFill="1"/>
    <xf numFmtId="0" fontId="5" fillId="18" borderId="5" xfId="0" applyFont="1" applyFill="1" applyBorder="1"/>
    <xf numFmtId="44" fontId="5" fillId="18" borderId="6" xfId="0" applyNumberFormat="1" applyFont="1" applyFill="1" applyBorder="1" applyAlignment="1">
      <alignment horizontal="center"/>
    </xf>
    <xf numFmtId="44" fontId="5" fillId="18" borderId="7" xfId="0" applyNumberFormat="1" applyFont="1" applyFill="1" applyBorder="1" applyAlignment="1">
      <alignment horizontal="left"/>
    </xf>
    <xf numFmtId="44" fontId="5" fillId="18" borderId="7" xfId="0" applyNumberFormat="1" applyFont="1" applyFill="1" applyBorder="1" applyAlignment="1">
      <alignment horizontal="center"/>
    </xf>
    <xf numFmtId="0" fontId="5" fillId="18" borderId="7" xfId="0" applyFont="1" applyFill="1" applyBorder="1"/>
    <xf numFmtId="0" fontId="5" fillId="18" borderId="8" xfId="0" applyFont="1" applyFill="1" applyBorder="1"/>
    <xf numFmtId="44" fontId="2" fillId="20" borderId="1" xfId="0" applyNumberFormat="1" applyFont="1" applyFill="1" applyBorder="1"/>
    <xf numFmtId="44" fontId="2" fillId="20" borderId="2" xfId="0" applyNumberFormat="1" applyFont="1" applyFill="1" applyBorder="1"/>
    <xf numFmtId="0" fontId="2" fillId="20" borderId="2" xfId="0" applyFont="1" applyFill="1" applyBorder="1"/>
    <xf numFmtId="0" fontId="2" fillId="20" borderId="3" xfId="0" applyFont="1" applyFill="1" applyBorder="1"/>
    <xf numFmtId="44" fontId="2" fillId="20" borderId="6" xfId="0" applyNumberFormat="1" applyFont="1" applyFill="1" applyBorder="1"/>
    <xf numFmtId="44" fontId="2" fillId="20" borderId="7" xfId="0" applyNumberFormat="1" applyFont="1" applyFill="1" applyBorder="1"/>
    <xf numFmtId="0" fontId="2" fillId="20" borderId="7" xfId="0" applyFont="1" applyFill="1" applyBorder="1"/>
    <xf numFmtId="0" fontId="2" fillId="20" borderId="8" xfId="0" applyFont="1" applyFill="1" applyBorder="1"/>
    <xf numFmtId="0" fontId="2" fillId="0" borderId="5" xfId="0" applyFont="1" applyBorder="1" applyAlignment="1">
      <alignment horizontal="left"/>
    </xf>
    <xf numFmtId="44" fontId="2" fillId="20" borderId="4" xfId="0" applyNumberFormat="1" applyFont="1" applyFill="1" applyBorder="1"/>
    <xf numFmtId="44" fontId="2" fillId="20" borderId="0" xfId="0" applyNumberFormat="1" applyFont="1" applyFill="1"/>
    <xf numFmtId="0" fontId="2" fillId="20" borderId="0" xfId="0" applyFont="1" applyFill="1"/>
    <xf numFmtId="0" fontId="2" fillId="20" borderId="5" xfId="0" applyFont="1" applyFill="1" applyBorder="1"/>
    <xf numFmtId="44" fontId="2" fillId="0" borderId="6" xfId="0" applyNumberFormat="1" applyFont="1" applyBorder="1"/>
    <xf numFmtId="44" fontId="4" fillId="19" borderId="9" xfId="0" applyNumberFormat="1" applyFont="1" applyFill="1" applyBorder="1"/>
    <xf numFmtId="44" fontId="4" fillId="19" borderId="10" xfId="0" applyNumberFormat="1" applyFont="1" applyFill="1" applyBorder="1"/>
    <xf numFmtId="0" fontId="4" fillId="19" borderId="10" xfId="0" applyFont="1" applyFill="1" applyBorder="1"/>
    <xf numFmtId="0" fontId="4" fillId="19" borderId="11" xfId="0" applyFont="1" applyFill="1" applyBorder="1"/>
    <xf numFmtId="44" fontId="2" fillId="21" borderId="4" xfId="0" applyNumberFormat="1" applyFont="1" applyFill="1" applyBorder="1"/>
    <xf numFmtId="44" fontId="2" fillId="21" borderId="0" xfId="0" applyNumberFormat="1" applyFont="1" applyFill="1"/>
    <xf numFmtId="0" fontId="2" fillId="21" borderId="0" xfId="0" applyFont="1" applyFill="1"/>
    <xf numFmtId="0" fontId="2" fillId="21" borderId="5" xfId="0" applyFont="1" applyFill="1" applyBorder="1"/>
    <xf numFmtId="44" fontId="2" fillId="16" borderId="1" xfId="0" applyNumberFormat="1" applyFont="1" applyFill="1" applyBorder="1"/>
    <xf numFmtId="44" fontId="2" fillId="16" borderId="6" xfId="0" applyNumberFormat="1" applyFont="1" applyFill="1" applyBorder="1"/>
    <xf numFmtId="44" fontId="2" fillId="23" borderId="9" xfId="0" applyNumberFormat="1" applyFont="1" applyFill="1" applyBorder="1"/>
    <xf numFmtId="44" fontId="2" fillId="23" borderId="10" xfId="0" applyNumberFormat="1" applyFont="1" applyFill="1" applyBorder="1"/>
    <xf numFmtId="0" fontId="2" fillId="23" borderId="10" xfId="0" applyFont="1" applyFill="1" applyBorder="1"/>
    <xf numFmtId="0" fontId="2" fillId="23" borderId="11" xfId="0" applyFont="1" applyFill="1" applyBorder="1"/>
    <xf numFmtId="44" fontId="4" fillId="23" borderId="9" xfId="0" applyNumberFormat="1" applyFont="1" applyFill="1" applyBorder="1"/>
    <xf numFmtId="44" fontId="4" fillId="23" borderId="10" xfId="0" applyNumberFormat="1" applyFont="1" applyFill="1" applyBorder="1"/>
    <xf numFmtId="0" fontId="4" fillId="23" borderId="10" xfId="0" applyFont="1" applyFill="1" applyBorder="1"/>
    <xf numFmtId="0" fontId="4" fillId="23" borderId="11" xfId="0" applyFont="1" applyFill="1" applyBorder="1"/>
    <xf numFmtId="44" fontId="2" fillId="20" borderId="2" xfId="0" applyNumberFormat="1" applyFont="1" applyFill="1" applyBorder="1" applyAlignment="1">
      <alignment horizontal="left"/>
    </xf>
    <xf numFmtId="44" fontId="2" fillId="25" borderId="1" xfId="0" applyNumberFormat="1" applyFont="1" applyFill="1" applyBorder="1"/>
    <xf numFmtId="44" fontId="2" fillId="25" borderId="2" xfId="0" applyNumberFormat="1" applyFont="1" applyFill="1" applyBorder="1"/>
    <xf numFmtId="0" fontId="2" fillId="25" borderId="2" xfId="0" applyFont="1" applyFill="1" applyBorder="1"/>
    <xf numFmtId="0" fontId="2" fillId="25" borderId="3" xfId="0" applyFont="1" applyFill="1" applyBorder="1"/>
    <xf numFmtId="44" fontId="2" fillId="26" borderId="4" xfId="0" applyNumberFormat="1" applyFont="1" applyFill="1" applyBorder="1"/>
    <xf numFmtId="44" fontId="2" fillId="26" borderId="0" xfId="0" applyNumberFormat="1" applyFont="1" applyFill="1"/>
    <xf numFmtId="0" fontId="2" fillId="26" borderId="0" xfId="0" applyFont="1" applyFill="1"/>
    <xf numFmtId="0" fontId="2" fillId="26" borderId="5" xfId="0" applyFont="1" applyFill="1" applyBorder="1"/>
    <xf numFmtId="44" fontId="2" fillId="25" borderId="6" xfId="0" applyNumberFormat="1" applyFont="1" applyFill="1" applyBorder="1"/>
    <xf numFmtId="44" fontId="2" fillId="25" borderId="7" xfId="0" applyNumberFormat="1" applyFont="1" applyFill="1" applyBorder="1"/>
    <xf numFmtId="0" fontId="2" fillId="25" borderId="7" xfId="0" applyFont="1" applyFill="1" applyBorder="1"/>
    <xf numFmtId="0" fontId="2" fillId="25" borderId="8" xfId="0" applyFont="1" applyFill="1" applyBorder="1"/>
    <xf numFmtId="44" fontId="2" fillId="25" borderId="2" xfId="0" applyNumberFormat="1" applyFont="1" applyFill="1" applyBorder="1" applyAlignment="1">
      <alignment horizontal="left"/>
    </xf>
    <xf numFmtId="44" fontId="5" fillId="22" borderId="0" xfId="0" applyNumberFormat="1" applyFont="1" applyFill="1" applyAlignment="1">
      <alignment horizontal="center"/>
    </xf>
    <xf numFmtId="0" fontId="5" fillId="22" borderId="0" xfId="0" applyFont="1" applyFill="1"/>
    <xf numFmtId="44" fontId="5" fillId="22" borderId="0" xfId="0" applyNumberFormat="1" applyFont="1" applyFill="1"/>
    <xf numFmtId="44" fontId="5" fillId="22" borderId="0" xfId="0" applyNumberFormat="1" applyFont="1" applyFill="1" applyAlignment="1">
      <alignment horizontal="left"/>
    </xf>
    <xf numFmtId="44" fontId="4" fillId="24" borderId="1" xfId="0" applyNumberFormat="1" applyFont="1" applyFill="1" applyBorder="1"/>
    <xf numFmtId="44" fontId="4" fillId="24" borderId="2" xfId="0" applyNumberFormat="1" applyFont="1" applyFill="1" applyBorder="1"/>
    <xf numFmtId="0" fontId="4" fillId="24" borderId="2" xfId="0" applyFont="1" applyFill="1" applyBorder="1"/>
    <xf numFmtId="0" fontId="4" fillId="24" borderId="3" xfId="0" applyFont="1" applyFill="1" applyBorder="1"/>
    <xf numFmtId="44" fontId="4" fillId="24" borderId="6" xfId="0" applyNumberFormat="1" applyFont="1" applyFill="1" applyBorder="1"/>
    <xf numFmtId="44" fontId="4" fillId="24" borderId="7" xfId="0" applyNumberFormat="1" applyFont="1" applyFill="1" applyBorder="1"/>
    <xf numFmtId="0" fontId="4" fillId="24" borderId="7" xfId="0" applyFont="1" applyFill="1" applyBorder="1"/>
    <xf numFmtId="0" fontId="4" fillId="24" borderId="8" xfId="0" applyFont="1" applyFill="1" applyBorder="1"/>
    <xf numFmtId="44" fontId="4" fillId="0" borderId="0" xfId="0" applyNumberFormat="1" applyFont="1"/>
    <xf numFmtId="44" fontId="4" fillId="24" borderId="9" xfId="0" applyNumberFormat="1" applyFont="1" applyFill="1" applyBorder="1"/>
    <xf numFmtId="44" fontId="4" fillId="24" borderId="10" xfId="0" applyNumberFormat="1" applyFont="1" applyFill="1" applyBorder="1"/>
    <xf numFmtId="0" fontId="4" fillId="24" borderId="10" xfId="0" applyFont="1" applyFill="1" applyBorder="1"/>
    <xf numFmtId="0" fontId="4" fillId="24" borderId="11" xfId="0" applyFont="1" applyFill="1" applyBorder="1"/>
    <xf numFmtId="44" fontId="2" fillId="0" borderId="1" xfId="0" applyNumberFormat="1" applyFont="1" applyBorder="1"/>
    <xf numFmtId="44" fontId="2" fillId="0" borderId="2" xfId="0" applyNumberFormat="1" applyFont="1" applyBorder="1"/>
    <xf numFmtId="0" fontId="2" fillId="0" borderId="2" xfId="0" applyFont="1" applyBorder="1"/>
    <xf numFmtId="0" fontId="2" fillId="0" borderId="3" xfId="0" applyFont="1" applyBorder="1"/>
    <xf numFmtId="44" fontId="2" fillId="16" borderId="2" xfId="0" applyNumberFormat="1" applyFont="1" applyFill="1" applyBorder="1" applyAlignment="1">
      <alignment horizontal="left"/>
    </xf>
    <xf numFmtId="44" fontId="2" fillId="17" borderId="4" xfId="0" applyNumberFormat="1" applyFont="1" applyFill="1" applyBorder="1"/>
    <xf numFmtId="44" fontId="5" fillId="15" borderId="7" xfId="0" applyNumberFormat="1" applyFont="1" applyFill="1" applyBorder="1" applyAlignment="1">
      <alignment horizontal="left"/>
    </xf>
    <xf numFmtId="44" fontId="4" fillId="14" borderId="9" xfId="0" applyNumberFormat="1" applyFont="1" applyFill="1" applyBorder="1"/>
    <xf numFmtId="44" fontId="4" fillId="14" borderId="10" xfId="0" applyNumberFormat="1" applyFont="1" applyFill="1" applyBorder="1"/>
    <xf numFmtId="0" fontId="4" fillId="14" borderId="10" xfId="0" applyFont="1" applyFill="1" applyBorder="1"/>
    <xf numFmtId="0" fontId="4" fillId="14" borderId="11" xfId="0" applyFont="1" applyFill="1" applyBorder="1"/>
    <xf numFmtId="44" fontId="2" fillId="12" borderId="2" xfId="0" applyNumberFormat="1" applyFont="1" applyFill="1" applyBorder="1" applyAlignment="1">
      <alignment horizontal="left"/>
    </xf>
    <xf numFmtId="44" fontId="5" fillId="19" borderId="2" xfId="0" applyNumberFormat="1" applyFont="1" applyFill="1" applyBorder="1" applyAlignment="1">
      <alignment horizontal="center"/>
    </xf>
    <xf numFmtId="0" fontId="5" fillId="19" borderId="2" xfId="0" applyFont="1" applyFill="1" applyBorder="1"/>
    <xf numFmtId="0" fontId="5" fillId="19" borderId="3" xfId="0" applyFont="1" applyFill="1" applyBorder="1"/>
    <xf numFmtId="44" fontId="6" fillId="19" borderId="4" xfId="0" applyNumberFormat="1" applyFont="1" applyFill="1" applyBorder="1"/>
    <xf numFmtId="44" fontId="5" fillId="19" borderId="0" xfId="0" applyNumberFormat="1" applyFont="1" applyFill="1"/>
    <xf numFmtId="0" fontId="5" fillId="19" borderId="0" xfId="0" applyFont="1" applyFill="1"/>
    <xf numFmtId="0" fontId="5" fillId="19" borderId="5" xfId="0" applyFont="1" applyFill="1" applyBorder="1"/>
    <xf numFmtId="44" fontId="5" fillId="19" borderId="7" xfId="0" applyNumberFormat="1" applyFont="1" applyFill="1" applyBorder="1" applyAlignment="1">
      <alignment horizontal="center"/>
    </xf>
    <xf numFmtId="44" fontId="5" fillId="19" borderId="7" xfId="0" applyNumberFormat="1" applyFont="1" applyFill="1" applyBorder="1" applyAlignment="1">
      <alignment horizontal="left"/>
    </xf>
    <xf numFmtId="0" fontId="5" fillId="19" borderId="7" xfId="0" applyFont="1" applyFill="1" applyBorder="1"/>
    <xf numFmtId="0" fontId="5" fillId="19" borderId="8" xfId="0" applyFont="1" applyFill="1" applyBorder="1"/>
    <xf numFmtId="44" fontId="5" fillId="11" borderId="7" xfId="0" applyNumberFormat="1" applyFont="1" applyFill="1" applyBorder="1" applyAlignment="1">
      <alignment horizontal="left"/>
    </xf>
    <xf numFmtId="44" fontId="6" fillId="19" borderId="0" xfId="0" applyNumberFormat="1" applyFont="1" applyFill="1"/>
    <xf numFmtId="44" fontId="6" fillId="19" borderId="7" xfId="0" applyNumberFormat="1" applyFont="1" applyFill="1" applyBorder="1" applyAlignment="1">
      <alignment horizontal="center"/>
    </xf>
    <xf numFmtId="44" fontId="5" fillId="3" borderId="1" xfId="0" applyNumberFormat="1" applyFont="1" applyFill="1" applyBorder="1" applyAlignment="1">
      <alignment horizontal="center"/>
    </xf>
    <xf numFmtId="44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/>
    <xf numFmtId="44" fontId="5" fillId="3" borderId="4" xfId="0" applyNumberFormat="1" applyFont="1" applyFill="1" applyBorder="1"/>
    <xf numFmtId="0" fontId="5" fillId="3" borderId="5" xfId="0" applyFont="1" applyFill="1" applyBorder="1"/>
    <xf numFmtId="44" fontId="5" fillId="3" borderId="6" xfId="0" applyNumberFormat="1" applyFont="1" applyFill="1" applyBorder="1" applyAlignment="1">
      <alignment horizontal="center"/>
    </xf>
    <xf numFmtId="44" fontId="5" fillId="3" borderId="7" xfId="0" applyNumberFormat="1" applyFont="1" applyFill="1" applyBorder="1" applyAlignment="1">
      <alignment horizontal="center"/>
    </xf>
    <xf numFmtId="4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/>
    <xf numFmtId="0" fontId="5" fillId="3" borderId="8" xfId="0" applyFont="1" applyFill="1" applyBorder="1"/>
    <xf numFmtId="44" fontId="2" fillId="2" borderId="2" xfId="0" applyNumberFormat="1" applyFont="1" applyFill="1" applyBorder="1" applyAlignment="1">
      <alignment horizontal="left"/>
    </xf>
    <xf numFmtId="44" fontId="4" fillId="2" borderId="9" xfId="0" applyNumberFormat="1" applyFont="1" applyFill="1" applyBorder="1"/>
    <xf numFmtId="44" fontId="4" fillId="2" borderId="10" xfId="0" applyNumberFormat="1" applyFont="1" applyFill="1" applyBorder="1"/>
    <xf numFmtId="0" fontId="4" fillId="2" borderId="11" xfId="0" applyFont="1" applyFill="1" applyBorder="1"/>
    <xf numFmtId="44" fontId="2" fillId="28" borderId="4" xfId="0" applyNumberFormat="1" applyFont="1" applyFill="1" applyBorder="1"/>
    <xf numFmtId="44" fontId="2" fillId="28" borderId="0" xfId="0" applyNumberFormat="1" applyFont="1" applyFill="1"/>
    <xf numFmtId="0" fontId="2" fillId="28" borderId="0" xfId="0" applyFont="1" applyFill="1"/>
    <xf numFmtId="0" fontId="2" fillId="28" borderId="5" xfId="0" applyFont="1" applyFill="1" applyBorder="1"/>
    <xf numFmtId="44" fontId="5" fillId="19" borderId="1" xfId="0" applyNumberFormat="1" applyFont="1" applyFill="1" applyBorder="1" applyAlignment="1">
      <alignment horizontal="center"/>
    </xf>
    <xf numFmtId="44" fontId="5" fillId="19" borderId="4" xfId="0" applyNumberFormat="1" applyFont="1" applyFill="1" applyBorder="1"/>
    <xf numFmtId="44" fontId="5" fillId="19" borderId="6" xfId="0" applyNumberFormat="1" applyFont="1" applyFill="1" applyBorder="1" applyAlignment="1">
      <alignment horizontal="center"/>
    </xf>
    <xf numFmtId="44" fontId="5" fillId="27" borderId="1" xfId="0" applyNumberFormat="1" applyFont="1" applyFill="1" applyBorder="1" applyAlignment="1" applyProtection="1">
      <alignment horizontal="center"/>
      <protection locked="0"/>
    </xf>
    <xf numFmtId="44" fontId="5" fillId="27" borderId="2" xfId="0" applyNumberFormat="1" applyFont="1" applyFill="1" applyBorder="1" applyAlignment="1" applyProtection="1">
      <alignment horizontal="center"/>
      <protection locked="0"/>
    </xf>
    <xf numFmtId="0" fontId="5" fillId="27" borderId="2" xfId="0" applyFont="1" applyFill="1" applyBorder="1" applyProtection="1">
      <protection locked="0"/>
    </xf>
    <xf numFmtId="0" fontId="5" fillId="27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44" fontId="5" fillId="27" borderId="4" xfId="0" applyNumberFormat="1" applyFont="1" applyFill="1" applyBorder="1" applyProtection="1">
      <protection locked="0"/>
    </xf>
    <xf numFmtId="44" fontId="5" fillId="27" borderId="0" xfId="0" applyNumberFormat="1" applyFont="1" applyFill="1" applyProtection="1">
      <protection locked="0"/>
    </xf>
    <xf numFmtId="0" fontId="5" fillId="27" borderId="0" xfId="0" applyFont="1" applyFill="1" applyProtection="1">
      <protection locked="0"/>
    </xf>
    <xf numFmtId="0" fontId="5" fillId="27" borderId="5" xfId="0" applyFont="1" applyFill="1" applyBorder="1" applyProtection="1">
      <protection locked="0"/>
    </xf>
    <xf numFmtId="44" fontId="5" fillId="27" borderId="6" xfId="0" applyNumberFormat="1" applyFont="1" applyFill="1" applyBorder="1" applyAlignment="1" applyProtection="1">
      <alignment horizontal="center"/>
      <protection locked="0"/>
    </xf>
    <xf numFmtId="44" fontId="5" fillId="27" borderId="7" xfId="0" applyNumberFormat="1" applyFont="1" applyFill="1" applyBorder="1" applyAlignment="1" applyProtection="1">
      <alignment horizontal="center"/>
      <protection locked="0"/>
    </xf>
    <xf numFmtId="44" fontId="5" fillId="27" borderId="7" xfId="0" applyNumberFormat="1" applyFont="1" applyFill="1" applyBorder="1" applyAlignment="1" applyProtection="1">
      <alignment horizontal="left"/>
      <protection locked="0"/>
    </xf>
    <xf numFmtId="0" fontId="5" fillId="27" borderId="7" xfId="0" applyFont="1" applyFill="1" applyBorder="1" applyProtection="1">
      <protection locked="0"/>
    </xf>
    <xf numFmtId="0" fontId="5" fillId="27" borderId="8" xfId="0" applyFont="1" applyFill="1" applyBorder="1" applyProtection="1">
      <protection locked="0"/>
    </xf>
    <xf numFmtId="44" fontId="4" fillId="8" borderId="9" xfId="0" applyNumberFormat="1" applyFont="1" applyFill="1" applyBorder="1" applyProtection="1">
      <protection locked="0"/>
    </xf>
    <xf numFmtId="44" fontId="4" fillId="8" borderId="10" xfId="0" applyNumberFormat="1" applyFont="1" applyFill="1" applyBorder="1" applyProtection="1">
      <protection locked="0"/>
    </xf>
    <xf numFmtId="0" fontId="4" fillId="8" borderId="10" xfId="0" applyFont="1" applyFill="1" applyBorder="1" applyProtection="1">
      <protection locked="0"/>
    </xf>
    <xf numFmtId="0" fontId="4" fillId="8" borderId="11" xfId="0" applyFont="1" applyFill="1" applyBorder="1" applyProtection="1">
      <protection locked="0"/>
    </xf>
    <xf numFmtId="44" fontId="2" fillId="7" borderId="1" xfId="0" applyNumberFormat="1" applyFont="1" applyFill="1" applyBorder="1" applyProtection="1">
      <protection locked="0"/>
    </xf>
    <xf numFmtId="44" fontId="2" fillId="7" borderId="2" xfId="0" applyNumberFormat="1" applyFont="1" applyFill="1" applyBorder="1" applyProtection="1">
      <protection locked="0"/>
    </xf>
    <xf numFmtId="0" fontId="2" fillId="7" borderId="2" xfId="0" applyFont="1" applyFill="1" applyBorder="1" applyProtection="1">
      <protection locked="0"/>
    </xf>
    <xf numFmtId="0" fontId="2" fillId="7" borderId="3" xfId="0" applyFont="1" applyFill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4" fontId="2" fillId="7" borderId="6" xfId="0" applyNumberFormat="1" applyFont="1" applyFill="1" applyBorder="1" applyProtection="1">
      <protection locked="0"/>
    </xf>
    <xf numFmtId="44" fontId="2" fillId="7" borderId="7" xfId="0" applyNumberFormat="1" applyFont="1" applyFill="1" applyBorder="1" applyProtection="1">
      <protection locked="0"/>
    </xf>
    <xf numFmtId="0" fontId="2" fillId="7" borderId="7" xfId="0" applyFont="1" applyFill="1" applyBorder="1" applyProtection="1">
      <protection locked="0"/>
    </xf>
    <xf numFmtId="0" fontId="2" fillId="7" borderId="8" xfId="0" applyFont="1" applyFill="1" applyBorder="1" applyProtection="1">
      <protection locked="0"/>
    </xf>
    <xf numFmtId="44" fontId="2" fillId="7" borderId="4" xfId="0" applyNumberFormat="1" applyFont="1" applyFill="1" applyBorder="1" applyProtection="1">
      <protection locked="0"/>
    </xf>
    <xf numFmtId="44" fontId="2" fillId="7" borderId="0" xfId="0" applyNumberFormat="1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5" xfId="0" applyFont="1" applyFill="1" applyBorder="1" applyProtection="1">
      <protection locked="0"/>
    </xf>
    <xf numFmtId="44" fontId="2" fillId="9" borderId="4" xfId="0" applyNumberFormat="1" applyFont="1" applyFill="1" applyBorder="1" applyProtection="1">
      <protection locked="0"/>
    </xf>
    <xf numFmtId="44" fontId="2" fillId="9" borderId="0" xfId="0" applyNumberFormat="1" applyFont="1" applyFill="1" applyProtection="1">
      <protection locked="0"/>
    </xf>
    <xf numFmtId="0" fontId="2" fillId="9" borderId="0" xfId="0" applyFont="1" applyFill="1" applyProtection="1">
      <protection locked="0"/>
    </xf>
    <xf numFmtId="0" fontId="2" fillId="9" borderId="5" xfId="0" applyFont="1" applyFill="1" applyBorder="1" applyProtection="1">
      <protection locked="0"/>
    </xf>
    <xf numFmtId="44" fontId="2" fillId="7" borderId="2" xfId="0" applyNumberFormat="1" applyFont="1" applyFill="1" applyBorder="1" applyAlignment="1" applyProtection="1">
      <alignment horizontal="left"/>
      <protection locked="0"/>
    </xf>
    <xf numFmtId="44" fontId="2" fillId="9" borderId="1" xfId="0" applyNumberFormat="1" applyFont="1" applyFill="1" applyBorder="1" applyProtection="1">
      <protection locked="0"/>
    </xf>
    <xf numFmtId="44" fontId="2" fillId="9" borderId="2" xfId="0" applyNumberFormat="1" applyFont="1" applyFill="1" applyBorder="1" applyProtection="1">
      <protection locked="0"/>
    </xf>
    <xf numFmtId="0" fontId="2" fillId="9" borderId="2" xfId="0" applyFont="1" applyFill="1" applyBorder="1" applyProtection="1">
      <protection locked="0"/>
    </xf>
    <xf numFmtId="0" fontId="2" fillId="9" borderId="3" xfId="0" applyFont="1" applyFill="1" applyBorder="1" applyProtection="1">
      <protection locked="0"/>
    </xf>
    <xf numFmtId="44" fontId="2" fillId="9" borderId="7" xfId="0" applyNumberFormat="1" applyFont="1" applyFill="1" applyBorder="1" applyProtection="1">
      <protection locked="0"/>
    </xf>
    <xf numFmtId="0" fontId="2" fillId="9" borderId="7" xfId="0" applyFont="1" applyFill="1" applyBorder="1" applyProtection="1">
      <protection locked="0"/>
    </xf>
    <xf numFmtId="0" fontId="2" fillId="9" borderId="8" xfId="0" applyFont="1" applyFill="1" applyBorder="1" applyProtection="1">
      <protection locked="0"/>
    </xf>
    <xf numFmtId="44" fontId="3" fillId="21" borderId="4" xfId="0" applyNumberFormat="1" applyFont="1" applyFill="1" applyBorder="1"/>
    <xf numFmtId="44" fontId="3" fillId="21" borderId="0" xfId="0" applyNumberFormat="1" applyFont="1" applyFill="1"/>
    <xf numFmtId="0" fontId="3" fillId="21" borderId="0" xfId="0" applyFont="1" applyFill="1"/>
    <xf numFmtId="0" fontId="3" fillId="21" borderId="5" xfId="0" applyFont="1" applyFill="1" applyBorder="1"/>
    <xf numFmtId="44" fontId="2" fillId="9" borderId="7" xfId="0" applyNumberFormat="1" applyFont="1" applyFill="1" applyBorder="1"/>
    <xf numFmtId="44" fontId="2" fillId="9" borderId="2" xfId="0" applyNumberFormat="1" applyFont="1" applyFill="1" applyBorder="1"/>
    <xf numFmtId="44" fontId="2" fillId="9" borderId="1" xfId="0" applyNumberFormat="1" applyFont="1" applyFill="1" applyBorder="1"/>
    <xf numFmtId="44" fontId="2" fillId="9" borderId="6" xfId="0" applyNumberFormat="1" applyFont="1" applyFill="1" applyBorder="1"/>
    <xf numFmtId="44" fontId="5" fillId="11" borderId="0" xfId="0" applyNumberFormat="1" applyFont="1" applyFill="1" applyAlignment="1">
      <alignment horizontal="center"/>
    </xf>
    <xf numFmtId="44" fontId="2" fillId="12" borderId="4" xfId="0" applyNumberFormat="1" applyFont="1" applyFill="1" applyBorder="1"/>
    <xf numFmtId="44" fontId="2" fillId="12" borderId="0" xfId="0" applyNumberFormat="1" applyFont="1" applyFill="1"/>
    <xf numFmtId="0" fontId="2" fillId="12" borderId="0" xfId="0" applyFont="1" applyFill="1"/>
    <xf numFmtId="0" fontId="2" fillId="12" borderId="5" xfId="0" applyFont="1" applyFill="1" applyBorder="1"/>
    <xf numFmtId="44" fontId="5" fillId="22" borderId="1" xfId="0" applyNumberFormat="1" applyFont="1" applyFill="1" applyBorder="1" applyAlignment="1">
      <alignment horizontal="center"/>
    </xf>
    <xf numFmtId="44" fontId="5" fillId="22" borderId="2" xfId="0" applyNumberFormat="1" applyFont="1" applyFill="1" applyBorder="1" applyAlignment="1">
      <alignment horizontal="center"/>
    </xf>
    <xf numFmtId="0" fontId="5" fillId="22" borderId="2" xfId="0" applyFont="1" applyFill="1" applyBorder="1"/>
    <xf numFmtId="0" fontId="5" fillId="22" borderId="3" xfId="0" applyFont="1" applyFill="1" applyBorder="1"/>
    <xf numFmtId="44" fontId="5" fillId="22" borderId="4" xfId="0" applyNumberFormat="1" applyFont="1" applyFill="1" applyBorder="1"/>
    <xf numFmtId="0" fontId="5" fillId="22" borderId="5" xfId="0" applyFont="1" applyFill="1" applyBorder="1"/>
    <xf numFmtId="44" fontId="5" fillId="22" borderId="6" xfId="0" applyNumberFormat="1" applyFont="1" applyFill="1" applyBorder="1" applyAlignment="1">
      <alignment horizontal="center"/>
    </xf>
    <xf numFmtId="44" fontId="5" fillId="22" borderId="7" xfId="0" applyNumberFormat="1" applyFont="1" applyFill="1" applyBorder="1" applyAlignment="1">
      <alignment horizontal="center"/>
    </xf>
    <xf numFmtId="44" fontId="5" fillId="22" borderId="7" xfId="0" applyNumberFormat="1" applyFont="1" applyFill="1" applyBorder="1" applyAlignment="1">
      <alignment horizontal="left"/>
    </xf>
    <xf numFmtId="0" fontId="5" fillId="22" borderId="7" xfId="0" applyFont="1" applyFill="1" applyBorder="1"/>
    <xf numFmtId="0" fontId="5" fillId="22" borderId="8" xfId="0" applyFont="1" applyFill="1" applyBorder="1"/>
    <xf numFmtId="44" fontId="3" fillId="28" borderId="4" xfId="0" applyNumberFormat="1" applyFont="1" applyFill="1" applyBorder="1"/>
    <xf numFmtId="44" fontId="3" fillId="28" borderId="0" xfId="0" applyNumberFormat="1" applyFont="1" applyFill="1"/>
    <xf numFmtId="49" fontId="2" fillId="28" borderId="5" xfId="0" applyNumberFormat="1" applyFont="1" applyFill="1" applyBorder="1"/>
    <xf numFmtId="44" fontId="2" fillId="60" borderId="6" xfId="0" applyNumberFormat="1" applyFont="1" applyFill="1" applyBorder="1"/>
    <xf numFmtId="44" fontId="2" fillId="60" borderId="7" xfId="0" applyNumberFormat="1" applyFont="1" applyFill="1" applyBorder="1"/>
    <xf numFmtId="0" fontId="2" fillId="60" borderId="7" xfId="0" applyFont="1" applyFill="1" applyBorder="1"/>
    <xf numFmtId="0" fontId="2" fillId="60" borderId="8" xfId="0" applyFont="1" applyFill="1" applyBorder="1"/>
    <xf numFmtId="44" fontId="2" fillId="60" borderId="1" xfId="0" applyNumberFormat="1" applyFont="1" applyFill="1" applyBorder="1"/>
    <xf numFmtId="44" fontId="2" fillId="60" borderId="2" xfId="0" applyNumberFormat="1" applyFont="1" applyFill="1" applyBorder="1"/>
    <xf numFmtId="0" fontId="2" fillId="60" borderId="2" xfId="0" applyFont="1" applyFill="1" applyBorder="1"/>
    <xf numFmtId="0" fontId="2" fillId="60" borderId="3" xfId="0" applyFont="1" applyFill="1" applyBorder="1"/>
    <xf numFmtId="44" fontId="2" fillId="60" borderId="4" xfId="0" applyNumberFormat="1" applyFont="1" applyFill="1" applyBorder="1"/>
    <xf numFmtId="44" fontId="2" fillId="60" borderId="0" xfId="0" applyNumberFormat="1" applyFont="1" applyFill="1"/>
    <xf numFmtId="0" fontId="2" fillId="60" borderId="0" xfId="0" applyFont="1" applyFill="1"/>
    <xf numFmtId="0" fontId="2" fillId="60" borderId="5" xfId="0" applyFont="1" applyFill="1" applyBorder="1"/>
    <xf numFmtId="44" fontId="4" fillId="61" borderId="9" xfId="0" applyNumberFormat="1" applyFont="1" applyFill="1" applyBorder="1"/>
    <xf numFmtId="44" fontId="4" fillId="61" borderId="10" xfId="0" applyNumberFormat="1" applyFont="1" applyFill="1" applyBorder="1"/>
    <xf numFmtId="0" fontId="4" fillId="61" borderId="10" xfId="0" applyFont="1" applyFill="1" applyBorder="1"/>
    <xf numFmtId="0" fontId="4" fillId="61" borderId="11" xfId="0" applyFont="1" applyFill="1" applyBorder="1"/>
    <xf numFmtId="44" fontId="26" fillId="61" borderId="0" xfId="0" applyNumberFormat="1" applyFont="1" applyFill="1" applyAlignment="1">
      <alignment horizontal="center"/>
    </xf>
    <xf numFmtId="0" fontId="26" fillId="61" borderId="0" xfId="0" applyFont="1" applyFill="1"/>
    <xf numFmtId="44" fontId="26" fillId="61" borderId="0" xfId="0" applyNumberFormat="1" applyFont="1" applyFill="1"/>
    <xf numFmtId="0" fontId="3" fillId="9" borderId="0" xfId="0" applyFont="1" applyFill="1"/>
    <xf numFmtId="0" fontId="3" fillId="9" borderId="5" xfId="0" applyFont="1" applyFill="1" applyBorder="1"/>
    <xf numFmtId="44" fontId="2" fillId="62" borderId="0" xfId="0" applyNumberFormat="1" applyFont="1" applyFill="1"/>
    <xf numFmtId="44" fontId="2" fillId="63" borderId="4" xfId="0" applyNumberFormat="1" applyFont="1" applyFill="1" applyBorder="1"/>
    <xf numFmtId="44" fontId="2" fillId="63" borderId="0" xfId="0" applyNumberFormat="1" applyFont="1" applyFill="1"/>
    <xf numFmtId="0" fontId="2" fillId="63" borderId="0" xfId="0" applyFont="1" applyFill="1"/>
    <xf numFmtId="0" fontId="2" fillId="63" borderId="5" xfId="0" applyFont="1" applyFill="1" applyBorder="1"/>
    <xf numFmtId="49" fontId="2" fillId="17" borderId="5" xfId="0" applyNumberFormat="1" applyFont="1" applyFill="1" applyBorder="1"/>
    <xf numFmtId="49" fontId="2" fillId="21" borderId="5" xfId="0" applyNumberFormat="1" applyFont="1" applyFill="1" applyBorder="1"/>
    <xf numFmtId="44" fontId="2" fillId="0" borderId="5" xfId="0" applyNumberFormat="1" applyFont="1" applyBorder="1" applyProtection="1">
      <protection locked="0"/>
    </xf>
    <xf numFmtId="0" fontId="2" fillId="17" borderId="5" xfId="0" quotePrefix="1" applyFont="1" applyFill="1" applyBorder="1"/>
    <xf numFmtId="0" fontId="2" fillId="13" borderId="5" xfId="0" quotePrefix="1" applyFont="1" applyFill="1" applyBorder="1"/>
    <xf numFmtId="44" fontId="5" fillId="64" borderId="1" xfId="0" applyNumberFormat="1" applyFont="1" applyFill="1" applyBorder="1" applyAlignment="1">
      <alignment horizontal="center"/>
    </xf>
    <xf numFmtId="44" fontId="5" fillId="64" borderId="2" xfId="0" applyNumberFormat="1" applyFont="1" applyFill="1" applyBorder="1" applyAlignment="1">
      <alignment horizontal="center"/>
    </xf>
    <xf numFmtId="0" fontId="5" fillId="64" borderId="2" xfId="0" applyFont="1" applyFill="1" applyBorder="1"/>
    <xf numFmtId="0" fontId="5" fillId="64" borderId="3" xfId="0" applyFont="1" applyFill="1" applyBorder="1"/>
    <xf numFmtId="44" fontId="5" fillId="64" borderId="4" xfId="0" applyNumberFormat="1" applyFont="1" applyFill="1" applyBorder="1"/>
    <xf numFmtId="44" fontId="5" fillId="64" borderId="0" xfId="0" applyNumberFormat="1" applyFont="1" applyFill="1"/>
    <xf numFmtId="0" fontId="5" fillId="64" borderId="0" xfId="0" applyFont="1" applyFill="1"/>
    <xf numFmtId="0" fontId="5" fillId="64" borderId="5" xfId="0" applyFont="1" applyFill="1" applyBorder="1"/>
    <xf numFmtId="44" fontId="5" fillId="64" borderId="6" xfId="0" applyNumberFormat="1" applyFont="1" applyFill="1" applyBorder="1" applyAlignment="1">
      <alignment horizontal="center"/>
    </xf>
    <xf numFmtId="44" fontId="5" fillId="64" borderId="7" xfId="0" applyNumberFormat="1" applyFont="1" applyFill="1" applyBorder="1" applyAlignment="1">
      <alignment horizontal="center"/>
    </xf>
    <xf numFmtId="44" fontId="5" fillId="64" borderId="7" xfId="0" applyNumberFormat="1" applyFont="1" applyFill="1" applyBorder="1" applyAlignment="1">
      <alignment horizontal="left"/>
    </xf>
    <xf numFmtId="0" fontId="5" fillId="64" borderId="7" xfId="0" applyFont="1" applyFill="1" applyBorder="1"/>
    <xf numFmtId="0" fontId="5" fillId="64" borderId="8" xfId="0" applyFont="1" applyFill="1" applyBorder="1"/>
    <xf numFmtId="44" fontId="2" fillId="65" borderId="0" xfId="0" applyNumberFormat="1" applyFont="1" applyFill="1"/>
    <xf numFmtId="0" fontId="2" fillId="65" borderId="0" xfId="0" applyFont="1" applyFill="1"/>
    <xf numFmtId="44" fontId="2" fillId="65" borderId="1" xfId="0" applyNumberFormat="1" applyFont="1" applyFill="1" applyBorder="1"/>
    <xf numFmtId="44" fontId="2" fillId="65" borderId="2" xfId="0" applyNumberFormat="1" applyFont="1" applyFill="1" applyBorder="1"/>
    <xf numFmtId="0" fontId="2" fillId="65" borderId="2" xfId="0" applyFont="1" applyFill="1" applyBorder="1"/>
    <xf numFmtId="0" fontId="2" fillId="65" borderId="3" xfId="0" applyFont="1" applyFill="1" applyBorder="1"/>
    <xf numFmtId="44" fontId="2" fillId="65" borderId="6" xfId="0" applyNumberFormat="1" applyFont="1" applyFill="1" applyBorder="1"/>
    <xf numFmtId="44" fontId="2" fillId="65" borderId="7" xfId="0" applyNumberFormat="1" applyFont="1" applyFill="1" applyBorder="1"/>
    <xf numFmtId="0" fontId="2" fillId="65" borderId="7" xfId="0" applyFont="1" applyFill="1" applyBorder="1"/>
    <xf numFmtId="0" fontId="2" fillId="65" borderId="8" xfId="0" applyFont="1" applyFill="1" applyBorder="1"/>
    <xf numFmtId="44" fontId="2" fillId="66" borderId="4" xfId="0" applyNumberFormat="1" applyFont="1" applyFill="1" applyBorder="1"/>
    <xf numFmtId="44" fontId="2" fillId="66" borderId="0" xfId="0" applyNumberFormat="1" applyFont="1" applyFill="1"/>
    <xf numFmtId="0" fontId="2" fillId="66" borderId="0" xfId="0" applyFont="1" applyFill="1"/>
    <xf numFmtId="0" fontId="2" fillId="66" borderId="5" xfId="0" applyFont="1" applyFill="1" applyBorder="1"/>
    <xf numFmtId="0" fontId="2" fillId="66" borderId="5" xfId="0" quotePrefix="1" applyFont="1" applyFill="1" applyBorder="1"/>
    <xf numFmtId="0" fontId="2" fillId="0" borderId="5" xfId="0" quotePrefix="1" applyFont="1" applyBorder="1"/>
    <xf numFmtId="44" fontId="2" fillId="67" borderId="0" xfId="0" applyNumberFormat="1" applyFont="1" applyFill="1"/>
    <xf numFmtId="0" fontId="2" fillId="67" borderId="0" xfId="0" applyFont="1" applyFill="1"/>
    <xf numFmtId="0" fontId="2" fillId="67" borderId="5" xfId="0" applyFont="1" applyFill="1" applyBorder="1"/>
    <xf numFmtId="44" fontId="2" fillId="68" borderId="4" xfId="0" applyNumberFormat="1" applyFont="1" applyFill="1" applyBorder="1"/>
    <xf numFmtId="44" fontId="2" fillId="68" borderId="0" xfId="0" applyNumberFormat="1" applyFont="1" applyFill="1"/>
    <xf numFmtId="0" fontId="2" fillId="68" borderId="0" xfId="0" applyFont="1" applyFill="1"/>
    <xf numFmtId="0" fontId="2" fillId="68" borderId="5" xfId="0" applyFont="1" applyFill="1" applyBorder="1"/>
    <xf numFmtId="44" fontId="2" fillId="0" borderId="0" xfId="45" applyFont="1"/>
    <xf numFmtId="44" fontId="2" fillId="69" borderId="0" xfId="0" applyNumberFormat="1" applyFont="1" applyFill="1"/>
    <xf numFmtId="0" fontId="2" fillId="69" borderId="0" xfId="0" applyFont="1" applyFill="1"/>
    <xf numFmtId="44" fontId="4" fillId="69" borderId="9" xfId="0" applyNumberFormat="1" applyFont="1" applyFill="1" applyBorder="1"/>
    <xf numFmtId="44" fontId="4" fillId="69" borderId="10" xfId="0" applyNumberFormat="1" applyFont="1" applyFill="1" applyBorder="1"/>
    <xf numFmtId="0" fontId="4" fillId="69" borderId="10" xfId="0" applyFont="1" applyFill="1" applyBorder="1"/>
    <xf numFmtId="0" fontId="4" fillId="69" borderId="11" xfId="0" applyFont="1" applyFill="1" applyBorder="1"/>
    <xf numFmtId="0" fontId="3" fillId="65" borderId="0" xfId="0" applyFont="1" applyFill="1"/>
    <xf numFmtId="49" fontId="2" fillId="13" borderId="5" xfId="0" applyNumberFormat="1" applyFont="1" applyFill="1" applyBorder="1"/>
    <xf numFmtId="44" fontId="2" fillId="16" borderId="4" xfId="0" applyNumberFormat="1" applyFont="1" applyFill="1" applyBorder="1"/>
    <xf numFmtId="44" fontId="2" fillId="16" borderId="0" xfId="0" applyNumberFormat="1" applyFont="1" applyFill="1"/>
    <xf numFmtId="0" fontId="5" fillId="3" borderId="0" xfId="0" applyFont="1" applyFill="1" applyAlignment="1">
      <alignment horizontal="center"/>
    </xf>
    <xf numFmtId="44" fontId="2" fillId="2" borderId="7" xfId="45" applyFont="1" applyFill="1" applyBorder="1"/>
    <xf numFmtId="44" fontId="2" fillId="2" borderId="2" xfId="45" applyFont="1" applyFill="1" applyBorder="1"/>
    <xf numFmtId="44" fontId="2" fillId="4" borderId="0" xfId="45" applyFont="1" applyFill="1"/>
    <xf numFmtId="44" fontId="2" fillId="5" borderId="10" xfId="45" applyFont="1" applyFill="1" applyBorder="1"/>
    <xf numFmtId="44" fontId="31" fillId="2" borderId="2" xfId="45" applyFont="1" applyFill="1" applyBorder="1" applyAlignment="1">
      <alignment horizontal="center"/>
    </xf>
    <xf numFmtId="44" fontId="31" fillId="0" borderId="0" xfId="45" applyFont="1" applyAlignment="1">
      <alignment horizontal="center"/>
    </xf>
    <xf numFmtId="44" fontId="31" fillId="4" borderId="0" xfId="45" applyFont="1" applyFill="1" applyAlignment="1">
      <alignment horizontal="center"/>
    </xf>
    <xf numFmtId="44" fontId="32" fillId="0" borderId="4" xfId="0" applyNumberFormat="1" applyFont="1" applyBorder="1"/>
    <xf numFmtId="44" fontId="32" fillId="2" borderId="6" xfId="0" applyNumberFormat="1" applyFont="1" applyFill="1" applyBorder="1"/>
    <xf numFmtId="44" fontId="32" fillId="0" borderId="0" xfId="0" applyNumberFormat="1" applyFont="1"/>
    <xf numFmtId="44" fontId="32" fillId="2" borderId="1" xfId="0" applyNumberFormat="1" applyFont="1" applyFill="1" applyBorder="1"/>
    <xf numFmtId="44" fontId="32" fillId="4" borderId="4" xfId="0" applyNumberFormat="1" applyFont="1" applyFill="1" applyBorder="1"/>
    <xf numFmtId="44" fontId="33" fillId="5" borderId="9" xfId="0" applyNumberFormat="1" applyFont="1" applyFill="1" applyBorder="1"/>
    <xf numFmtId="44" fontId="32" fillId="5" borderId="9" xfId="0" applyNumberFormat="1" applyFont="1" applyFill="1" applyBorder="1"/>
    <xf numFmtId="44" fontId="32" fillId="12" borderId="6" xfId="0" applyNumberFormat="1" applyFont="1" applyFill="1" applyBorder="1"/>
    <xf numFmtId="44" fontId="32" fillId="12" borderId="1" xfId="0" applyNumberFormat="1" applyFont="1" applyFill="1" applyBorder="1"/>
    <xf numFmtId="44" fontId="32" fillId="13" borderId="4" xfId="0" applyNumberFormat="1" applyFont="1" applyFill="1" applyBorder="1"/>
    <xf numFmtId="44" fontId="33" fillId="10" borderId="9" xfId="0" applyNumberFormat="1" applyFont="1" applyFill="1" applyBorder="1"/>
    <xf numFmtId="44" fontId="31" fillId="0" borderId="0" xfId="0" applyNumberFormat="1" applyFont="1" applyAlignment="1">
      <alignment horizontal="center"/>
    </xf>
    <xf numFmtId="44" fontId="31" fillId="13" borderId="0" xfId="0" applyNumberFormat="1" applyFont="1" applyFill="1" applyAlignment="1">
      <alignment horizontal="center"/>
    </xf>
    <xf numFmtId="44" fontId="26" fillId="10" borderId="9" xfId="0" applyNumberFormat="1" applyFont="1" applyFill="1" applyBorder="1"/>
    <xf numFmtId="44" fontId="31" fillId="12" borderId="2" xfId="0" applyNumberFormat="1" applyFont="1" applyFill="1" applyBorder="1" applyAlignment="1">
      <alignment horizontal="center"/>
    </xf>
    <xf numFmtId="44" fontId="31" fillId="20" borderId="2" xfId="0" applyNumberFormat="1" applyFont="1" applyFill="1" applyBorder="1" applyAlignment="1">
      <alignment horizontal="center"/>
    </xf>
    <xf numFmtId="44" fontId="31" fillId="21" borderId="0" xfId="0" applyNumberFormat="1" applyFont="1" applyFill="1" applyAlignment="1">
      <alignment horizontal="center"/>
    </xf>
    <xf numFmtId="44" fontId="31" fillId="25" borderId="2" xfId="0" applyNumberFormat="1" applyFont="1" applyFill="1" applyBorder="1" applyAlignment="1">
      <alignment horizontal="center"/>
    </xf>
    <xf numFmtId="44" fontId="31" fillId="2" borderId="2" xfId="0" applyNumberFormat="1" applyFont="1" applyFill="1" applyBorder="1" applyAlignment="1">
      <alignment horizontal="center"/>
    </xf>
    <xf numFmtId="44" fontId="31" fillId="16" borderId="2" xfId="0" applyNumberFormat="1" applyFont="1" applyFill="1" applyBorder="1" applyAlignment="1">
      <alignment horizontal="center"/>
    </xf>
    <xf numFmtId="44" fontId="31" fillId="12" borderId="2" xfId="0" applyNumberFormat="1" applyFont="1" applyFill="1" applyBorder="1"/>
    <xf numFmtId="44" fontId="31" fillId="17" borderId="0" xfId="0" applyNumberFormat="1" applyFont="1" applyFill="1" applyAlignment="1">
      <alignment horizontal="center"/>
    </xf>
    <xf numFmtId="44" fontId="31" fillId="25" borderId="7" xfId="0" applyNumberFormat="1" applyFont="1" applyFill="1" applyBorder="1"/>
    <xf numFmtId="44" fontId="35" fillId="3" borderId="0" xfId="45" applyFont="1" applyFill="1" applyAlignment="1">
      <alignment horizontal="center"/>
    </xf>
    <xf numFmtId="44" fontId="5" fillId="3" borderId="0" xfId="45" applyFont="1" applyFill="1"/>
    <xf numFmtId="44" fontId="34" fillId="3" borderId="0" xfId="45" applyFont="1" applyFill="1"/>
    <xf numFmtId="44" fontId="2" fillId="2" borderId="10" xfId="45" applyFont="1" applyFill="1" applyBorder="1"/>
    <xf numFmtId="44" fontId="34" fillId="11" borderId="2" xfId="0" applyNumberFormat="1" applyFont="1" applyFill="1" applyBorder="1" applyAlignment="1">
      <alignment horizontal="center"/>
    </xf>
    <xf numFmtId="44" fontId="34" fillId="11" borderId="0" xfId="0" applyNumberFormat="1" applyFont="1" applyFill="1"/>
    <xf numFmtId="44" fontId="34" fillId="11" borderId="7" xfId="0" applyNumberFormat="1" applyFont="1" applyFill="1" applyBorder="1" applyAlignment="1">
      <alignment horizontal="center"/>
    </xf>
    <xf numFmtId="44" fontId="34" fillId="15" borderId="2" xfId="0" applyNumberFormat="1" applyFont="1" applyFill="1" applyBorder="1" applyAlignment="1">
      <alignment horizontal="center"/>
    </xf>
    <xf numFmtId="44" fontId="34" fillId="15" borderId="0" xfId="0" applyNumberFormat="1" applyFont="1" applyFill="1"/>
    <xf numFmtId="44" fontId="34" fillId="15" borderId="7" xfId="0" applyNumberFormat="1" applyFont="1" applyFill="1" applyBorder="1" applyAlignment="1">
      <alignment horizontal="center"/>
    </xf>
    <xf numFmtId="44" fontId="34" fillId="18" borderId="2" xfId="0" applyNumberFormat="1" applyFont="1" applyFill="1" applyBorder="1" applyAlignment="1">
      <alignment horizontal="center"/>
    </xf>
    <xf numFmtId="44" fontId="34" fillId="18" borderId="0" xfId="0" applyNumberFormat="1" applyFont="1" applyFill="1"/>
    <xf numFmtId="44" fontId="34" fillId="18" borderId="7" xfId="0" applyNumberFormat="1" applyFont="1" applyFill="1" applyBorder="1" applyAlignment="1">
      <alignment horizontal="center"/>
    </xf>
    <xf numFmtId="44" fontId="34" fillId="22" borderId="0" xfId="0" applyNumberFormat="1" applyFont="1" applyFill="1" applyAlignment="1">
      <alignment horizontal="center"/>
    </xf>
    <xf numFmtId="44" fontId="34" fillId="22" borderId="0" xfId="0" applyNumberFormat="1" applyFont="1" applyFill="1"/>
    <xf numFmtId="44" fontId="2" fillId="24" borderId="10" xfId="0" applyNumberFormat="1" applyFont="1" applyFill="1" applyBorder="1"/>
    <xf numFmtId="44" fontId="34" fillId="11" borderId="0" xfId="0" applyNumberFormat="1" applyFont="1" applyFill="1" applyAlignment="1">
      <alignment horizontal="center"/>
    </xf>
    <xf numFmtId="44" fontId="34" fillId="3" borderId="2" xfId="0" applyNumberFormat="1" applyFont="1" applyFill="1" applyBorder="1" applyAlignment="1">
      <alignment horizontal="center"/>
    </xf>
    <xf numFmtId="44" fontId="34" fillId="3" borderId="0" xfId="0" applyNumberFormat="1" applyFont="1" applyFill="1"/>
    <xf numFmtId="44" fontId="34" fillId="3" borderId="7" xfId="0" applyNumberFormat="1" applyFont="1" applyFill="1" applyBorder="1" applyAlignment="1">
      <alignment horizontal="center"/>
    </xf>
    <xf numFmtId="44" fontId="34" fillId="27" borderId="2" xfId="0" applyNumberFormat="1" applyFont="1" applyFill="1" applyBorder="1" applyAlignment="1" applyProtection="1">
      <alignment horizontal="center"/>
      <protection locked="0"/>
    </xf>
    <xf numFmtId="44" fontId="34" fillId="27" borderId="0" xfId="0" applyNumberFormat="1" applyFont="1" applyFill="1" applyProtection="1">
      <protection locked="0"/>
    </xf>
    <xf numFmtId="44" fontId="34" fillId="27" borderId="7" xfId="0" applyNumberFormat="1" applyFont="1" applyFill="1" applyBorder="1" applyAlignment="1" applyProtection="1">
      <alignment horizontal="center"/>
      <protection locked="0"/>
    </xf>
    <xf numFmtId="44" fontId="34" fillId="19" borderId="2" xfId="0" applyNumberFormat="1" applyFont="1" applyFill="1" applyBorder="1" applyAlignment="1">
      <alignment horizontal="center"/>
    </xf>
    <xf numFmtId="44" fontId="34" fillId="19" borderId="0" xfId="0" applyNumberFormat="1" applyFont="1" applyFill="1"/>
    <xf numFmtId="44" fontId="34" fillId="19" borderId="7" xfId="0" applyNumberFormat="1" applyFont="1" applyFill="1" applyBorder="1" applyAlignment="1">
      <alignment horizontal="center"/>
    </xf>
    <xf numFmtId="44" fontId="34" fillId="22" borderId="2" xfId="0" applyNumberFormat="1" applyFont="1" applyFill="1" applyBorder="1" applyAlignment="1">
      <alignment horizontal="center"/>
    </xf>
    <xf numFmtId="44" fontId="34" fillId="22" borderId="7" xfId="0" applyNumberFormat="1" applyFont="1" applyFill="1" applyBorder="1" applyAlignment="1">
      <alignment horizontal="center"/>
    </xf>
    <xf numFmtId="49" fontId="2" fillId="67" borderId="5" xfId="0" applyNumberFormat="1" applyFont="1" applyFill="1" applyBorder="1"/>
    <xf numFmtId="49" fontId="2" fillId="70" borderId="5" xfId="0" applyNumberFormat="1" applyFont="1" applyFill="1" applyBorder="1"/>
    <xf numFmtId="0" fontId="2" fillId="0" borderId="0" xfId="0" quotePrefix="1" applyFont="1"/>
    <xf numFmtId="44" fontId="2" fillId="71" borderId="0" xfId="0" applyNumberFormat="1" applyFont="1" applyFill="1"/>
    <xf numFmtId="44" fontId="2" fillId="72" borderId="0" xfId="0" applyNumberFormat="1" applyFont="1" applyFill="1"/>
    <xf numFmtId="0" fontId="31" fillId="28" borderId="0" xfId="0" applyFont="1" applyFill="1"/>
    <xf numFmtId="49" fontId="2" fillId="0" borderId="0" xfId="0" applyNumberFormat="1" applyFont="1"/>
  </cellXfs>
  <cellStyles count="46">
    <cellStyle name="20% - Accent1 2" xfId="20" xr:uid="{85B8345A-7C71-4CD1-B1BE-212F3C600B1A}"/>
    <cellStyle name="20% - Accent2 2" xfId="24" xr:uid="{0F95800B-8A50-4B2F-9C87-B9BE5489C634}"/>
    <cellStyle name="20% - Accent3 2" xfId="28" xr:uid="{22C4A9E4-EFAD-41A0-8549-694533D80A27}"/>
    <cellStyle name="20% - Accent4 2" xfId="32" xr:uid="{97D41227-D169-41C4-BA4C-4797B7E9B636}"/>
    <cellStyle name="20% - Accent5 2" xfId="36" xr:uid="{FEE1E038-2A8D-4067-B9BD-49B63C20EEF7}"/>
    <cellStyle name="20% - Accent6 2" xfId="40" xr:uid="{F9510B9B-E1A3-4468-B61F-D7D66CEB6964}"/>
    <cellStyle name="40% - Accent1 2" xfId="21" xr:uid="{AF99A68F-BAA7-4C17-8C5C-52C722CBEB3E}"/>
    <cellStyle name="40% - Accent2 2" xfId="25" xr:uid="{43C7ED5A-88CE-46A9-9B03-D6849E50640A}"/>
    <cellStyle name="40% - Accent3 2" xfId="29" xr:uid="{68F9028C-05AD-4C6E-B4F5-5B732B20588D}"/>
    <cellStyle name="40% - Accent4 2" xfId="33" xr:uid="{5B53275A-AE77-426F-AB63-97651A6A9C7E}"/>
    <cellStyle name="40% - Accent5 2" xfId="37" xr:uid="{6FEE3AB7-B55A-4410-A18A-91E15A65C56D}"/>
    <cellStyle name="40% - Accent6 2" xfId="41" xr:uid="{8B3CC74A-1C3C-40D2-B099-3E00BA4FDFF7}"/>
    <cellStyle name="60% - Accent1 2" xfId="22" xr:uid="{074F4B95-C7D4-4AB5-A212-9FC4C41523EA}"/>
    <cellStyle name="60% - Accent2 2" xfId="26" xr:uid="{EEC006DD-95FB-439B-BB27-6317A700C8AA}"/>
    <cellStyle name="60% - Accent3 2" xfId="30" xr:uid="{F06F92FE-F9FF-4D02-80D9-746C251C45B6}"/>
    <cellStyle name="60% - Accent4 2" xfId="34" xr:uid="{F6962E30-2679-42EA-B0FB-75C78071435E}"/>
    <cellStyle name="60% - Accent5 2" xfId="38" xr:uid="{E9CD03F4-A24D-4D0F-8A4A-4A2D60F72128}"/>
    <cellStyle name="60% - Accent6 2" xfId="42" xr:uid="{F639ECAF-1591-4007-B995-819ECA605C9D}"/>
    <cellStyle name="Accent1 2" xfId="19" xr:uid="{6BA123B7-C20D-4DE9-B777-E68FF0BB3A0C}"/>
    <cellStyle name="Accent2 2" xfId="23" xr:uid="{3E81A3C8-47AB-4ED1-BEBB-73245668B38C}"/>
    <cellStyle name="Accent3 2" xfId="27" xr:uid="{4183D94C-5F97-4B24-B48C-C710905A0692}"/>
    <cellStyle name="Accent4 2" xfId="31" xr:uid="{24554795-E1D2-44C5-91E6-875CAE87D1DB}"/>
    <cellStyle name="Accent5 2" xfId="35" xr:uid="{012136AD-52FB-488A-9362-296FEC173512}"/>
    <cellStyle name="Accent6 2" xfId="39" xr:uid="{88526F61-3571-4FB1-B058-C34B0CEC4229}"/>
    <cellStyle name="Bad 2" xfId="8" xr:uid="{67EBB674-A5D6-400E-9DFA-E12A842AFCDE}"/>
    <cellStyle name="Calculation 2" xfId="12" xr:uid="{BB5BCE0A-1E77-4AF0-8E84-8A4CE7433335}"/>
    <cellStyle name="Check Cell 2" xfId="14" xr:uid="{DA819B50-D0F2-4044-AACD-A4AADA8292CF}"/>
    <cellStyle name="Currency" xfId="45" builtinId="4"/>
    <cellStyle name="Currency 2" xfId="43" xr:uid="{B8E3B290-2BF0-4E8F-B95E-6C76A665751B}"/>
    <cellStyle name="Explanatory Text 2" xfId="17" xr:uid="{3FFF6A35-6C1F-4234-A3EE-C14E6DC9A33C}"/>
    <cellStyle name="Good 2" xfId="7" xr:uid="{AB11F6FD-30F4-490F-868B-18DF655138E6}"/>
    <cellStyle name="Heading 1 2" xfId="3" xr:uid="{ED4D6F17-0835-477A-BDE4-ADF5C4C940CF}"/>
    <cellStyle name="Heading 2 2" xfId="4" xr:uid="{DDA6061B-3A8F-4625-8DCB-159E9AEA3AA7}"/>
    <cellStyle name="Heading 3 2" xfId="5" xr:uid="{CFB91D61-2756-4876-A311-626B00216E9A}"/>
    <cellStyle name="Heading 4 2" xfId="6" xr:uid="{9C892801-00DC-499F-8C10-EA82A5157BBD}"/>
    <cellStyle name="Input 2" xfId="10" xr:uid="{8F7911C5-4C75-46C1-95C9-CC35D4D2A70A}"/>
    <cellStyle name="Linked Cell 2" xfId="13" xr:uid="{03BB8129-73EF-4C24-A570-9C0856D87EC8}"/>
    <cellStyle name="Neutral 2" xfId="9" xr:uid="{D89243FF-F2DE-4E31-88E3-11A3E47CA4A8}"/>
    <cellStyle name="Normal" xfId="0" builtinId="0"/>
    <cellStyle name="Normal 2" xfId="2" xr:uid="{413640A2-7A75-48A9-B759-384E21B4FF82}"/>
    <cellStyle name="Normal 3" xfId="44" xr:uid="{4EB7F74B-8B52-4DD6-A17C-1C47BE1885FE}"/>
    <cellStyle name="Note 2" xfId="16" xr:uid="{4F085BF7-B0DE-4A32-B08C-936DB0453218}"/>
    <cellStyle name="Output 2" xfId="11" xr:uid="{2949E716-F926-45CF-9648-1126F6B34397}"/>
    <cellStyle name="Title" xfId="1" builtinId="15" customBuiltin="1"/>
    <cellStyle name="Total 2" xfId="18" xr:uid="{6EE15003-C5B2-449D-BDC3-DEDD9EB63ED1}"/>
    <cellStyle name="Warning Text 2" xfId="15" xr:uid="{3997CC8A-EFEF-42E8-B24E-4D26EA637A0B}"/>
  </cellStyles>
  <dxfs count="0"/>
  <tableStyles count="0" defaultTableStyle="TableStyleMedium2" defaultPivotStyle="PivotStyleLight16"/>
  <colors>
    <mruColors>
      <color rgb="FFFFCCCC"/>
      <color rgb="FFFFDDFF"/>
      <color rgb="FFFFCCFF"/>
      <color rgb="FFFF9999"/>
      <color rgb="FFDDFFDD"/>
      <color rgb="FFDDF2FF"/>
      <color rgb="FFFFB9DC"/>
      <color rgb="FFFFD5FF"/>
      <color rgb="FFD75FAF"/>
      <color rgb="FFDFF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P134"/>
  <sheetViews>
    <sheetView tabSelected="1" zoomScaleNormal="100" workbookViewId="0">
      <pane ySplit="3" topLeftCell="A4" activePane="bottomLeft" state="frozen"/>
      <selection pane="bottomLeft"/>
    </sheetView>
  </sheetViews>
  <sheetFormatPr defaultColWidth="14.42578125" defaultRowHeight="16.5" customHeight="1" x14ac:dyDescent="0.25"/>
  <cols>
    <col min="1" max="1" width="15.140625" style="1" customWidth="1"/>
    <col min="2" max="2" width="17.28515625" style="3" customWidth="1"/>
    <col min="3" max="3" width="15" style="1" customWidth="1"/>
    <col min="4" max="4" width="16.85546875" style="390" hidden="1" customWidth="1"/>
    <col min="5" max="6" width="17" style="1" customWidth="1"/>
    <col min="7" max="9" width="0.28515625" style="3" customWidth="1"/>
    <col min="10" max="10" width="13.140625" style="3" bestFit="1" customWidth="1"/>
    <col min="11" max="11" width="39.7109375" style="3" bestFit="1" customWidth="1"/>
    <col min="12" max="15" width="17" style="1" customWidth="1"/>
    <col min="16" max="16" width="42.7109375" style="3" customWidth="1"/>
    <col min="17" max="16384" width="14.42578125" style="3"/>
  </cols>
  <sheetData>
    <row r="1" spans="1:16" ht="16.5" customHeight="1" x14ac:dyDescent="0.25">
      <c r="A1" s="87" t="s">
        <v>676</v>
      </c>
      <c r="B1" s="401" t="s">
        <v>994</v>
      </c>
      <c r="C1" s="87" t="s">
        <v>1016</v>
      </c>
      <c r="D1" s="432" t="s">
        <v>1031</v>
      </c>
      <c r="E1" s="87" t="s">
        <v>678</v>
      </c>
      <c r="F1" s="87" t="s">
        <v>924</v>
      </c>
      <c r="G1" s="88" t="s">
        <v>0</v>
      </c>
      <c r="H1" s="88"/>
      <c r="I1" s="88"/>
      <c r="J1" s="88"/>
      <c r="K1" s="88"/>
      <c r="L1" s="87" t="s">
        <v>601</v>
      </c>
      <c r="M1" s="87" t="s">
        <v>919</v>
      </c>
      <c r="N1" s="87" t="s">
        <v>918</v>
      </c>
      <c r="O1" s="87" t="s">
        <v>924</v>
      </c>
      <c r="P1" s="88"/>
    </row>
    <row r="2" spans="1:16" ht="3" customHeight="1" x14ac:dyDescent="0.25">
      <c r="A2" s="89"/>
      <c r="B2" s="401"/>
      <c r="C2" s="89"/>
      <c r="D2" s="433"/>
      <c r="E2" s="89"/>
      <c r="F2" s="89"/>
      <c r="G2" s="88"/>
      <c r="H2" s="88"/>
      <c r="I2" s="88"/>
      <c r="J2" s="88"/>
      <c r="K2" s="88"/>
      <c r="L2" s="89"/>
      <c r="M2" s="89"/>
      <c r="N2" s="89"/>
      <c r="O2" s="89"/>
      <c r="P2" s="88"/>
    </row>
    <row r="3" spans="1:16" ht="16.5" customHeight="1" x14ac:dyDescent="0.25">
      <c r="A3" s="87" t="s">
        <v>602</v>
      </c>
      <c r="B3" s="401" t="s">
        <v>602</v>
      </c>
      <c r="C3" s="87" t="s">
        <v>677</v>
      </c>
      <c r="D3" s="434" t="s">
        <v>1032</v>
      </c>
      <c r="E3" s="87" t="s">
        <v>730</v>
      </c>
      <c r="F3" s="87" t="s">
        <v>730</v>
      </c>
      <c r="G3" s="88" t="s">
        <v>890</v>
      </c>
      <c r="H3" s="88"/>
      <c r="I3" s="88"/>
      <c r="J3" s="88"/>
      <c r="K3" s="88"/>
      <c r="L3" s="87" t="s">
        <v>775</v>
      </c>
      <c r="M3" s="87" t="s">
        <v>775</v>
      </c>
      <c r="N3" s="87" t="s">
        <v>775</v>
      </c>
      <c r="O3" s="87" t="s">
        <v>775</v>
      </c>
      <c r="P3" s="88"/>
    </row>
    <row r="4" spans="1:16" ht="3" customHeight="1" thickBot="1" x14ac:dyDescent="0.3"/>
    <row r="5" spans="1:16" ht="16.5" customHeight="1" thickBot="1" x14ac:dyDescent="0.3">
      <c r="A5" s="19"/>
      <c r="B5" s="20"/>
      <c r="C5" s="21"/>
      <c r="D5" s="435"/>
      <c r="E5" s="21"/>
      <c r="F5" s="21"/>
      <c r="G5" s="20"/>
      <c r="H5" s="32" t="s">
        <v>171</v>
      </c>
      <c r="I5" s="20"/>
      <c r="J5" s="20"/>
      <c r="K5" s="20"/>
      <c r="L5" s="21"/>
      <c r="M5" s="21"/>
      <c r="N5" s="21"/>
      <c r="O5" s="21"/>
      <c r="P5" s="22"/>
    </row>
    <row r="6" spans="1:16" ht="3" customHeight="1" thickBot="1" x14ac:dyDescent="0.3">
      <c r="K6" s="4"/>
    </row>
    <row r="7" spans="1:16" ht="16.5" customHeight="1" x14ac:dyDescent="0.25">
      <c r="A7" s="15"/>
      <c r="B7" s="16"/>
      <c r="C7" s="17"/>
      <c r="D7" s="403"/>
      <c r="E7" s="17"/>
      <c r="F7" s="17"/>
      <c r="G7" s="16"/>
      <c r="H7" s="16"/>
      <c r="I7" s="16" t="s">
        <v>1</v>
      </c>
      <c r="J7" s="16"/>
      <c r="K7" s="16"/>
      <c r="L7" s="17"/>
      <c r="M7" s="17"/>
      <c r="N7" s="17"/>
      <c r="O7" s="17"/>
      <c r="P7" s="18"/>
    </row>
    <row r="8" spans="1:16" ht="16.149999999999999" customHeight="1" x14ac:dyDescent="0.25">
      <c r="A8" s="409">
        <v>207706.17</v>
      </c>
      <c r="B8" s="390">
        <v>207706.17</v>
      </c>
      <c r="C8" s="1">
        <f>B134</f>
        <v>212812.17000000004</v>
      </c>
      <c r="D8" s="390">
        <f>C134</f>
        <v>99835.329999999958</v>
      </c>
      <c r="E8" s="1">
        <v>220000</v>
      </c>
      <c r="F8" s="1">
        <v>220000</v>
      </c>
      <c r="J8" s="3" t="s">
        <v>514</v>
      </c>
      <c r="K8" s="3" t="s">
        <v>2</v>
      </c>
      <c r="L8" s="1">
        <v>32550</v>
      </c>
      <c r="M8" s="1">
        <v>32550</v>
      </c>
      <c r="N8" s="1">
        <v>32550</v>
      </c>
      <c r="O8" s="1">
        <f>D134</f>
        <v>158652.02000000002</v>
      </c>
      <c r="P8" s="10"/>
    </row>
    <row r="9" spans="1:16" ht="15" customHeight="1" thickBot="1" x14ac:dyDescent="0.3">
      <c r="A9" s="410">
        <f t="shared" ref="A9:F9" si="0">SUM(A8)</f>
        <v>207706.17</v>
      </c>
      <c r="B9" s="402">
        <f t="shared" si="0"/>
        <v>207706.17</v>
      </c>
      <c r="C9" s="13">
        <f t="shared" si="0"/>
        <v>212812.17000000004</v>
      </c>
      <c r="D9" s="402">
        <f t="shared" si="0"/>
        <v>99835.329999999958</v>
      </c>
      <c r="E9" s="13">
        <f t="shared" si="0"/>
        <v>220000</v>
      </c>
      <c r="F9" s="13">
        <f t="shared" si="0"/>
        <v>220000</v>
      </c>
      <c r="G9" s="12"/>
      <c r="H9" s="12"/>
      <c r="I9" s="12"/>
      <c r="J9" s="12"/>
      <c r="K9" s="12"/>
      <c r="L9" s="13">
        <f>SUM(L8)</f>
        <v>32550</v>
      </c>
      <c r="M9" s="13">
        <f>SUM(M8)</f>
        <v>32550</v>
      </c>
      <c r="N9" s="13">
        <f>SUM(N8)</f>
        <v>32550</v>
      </c>
      <c r="O9" s="13">
        <f>SUM(O8)</f>
        <v>158652.02000000002</v>
      </c>
      <c r="P9" s="14" t="s">
        <v>600</v>
      </c>
    </row>
    <row r="10" spans="1:16" ht="3" customHeight="1" thickBot="1" x14ac:dyDescent="0.3">
      <c r="A10" s="411"/>
      <c r="B10" s="390"/>
      <c r="K10" s="4"/>
    </row>
    <row r="11" spans="1:16" ht="16.5" customHeight="1" x14ac:dyDescent="0.25">
      <c r="A11" s="412"/>
      <c r="B11" s="406" t="s">
        <v>997</v>
      </c>
      <c r="C11" s="17"/>
      <c r="D11" s="403"/>
      <c r="E11" s="17"/>
      <c r="F11" s="17"/>
      <c r="G11" s="16"/>
      <c r="H11" s="16"/>
      <c r="I11" s="16" t="s">
        <v>3</v>
      </c>
      <c r="J11" s="16"/>
      <c r="K11" s="16"/>
      <c r="L11" s="17"/>
      <c r="M11" s="17"/>
      <c r="N11" s="17"/>
      <c r="O11" s="17"/>
      <c r="P11" s="18"/>
    </row>
    <row r="12" spans="1:16" ht="16.5" customHeight="1" x14ac:dyDescent="0.25">
      <c r="A12" s="409">
        <v>5776.33</v>
      </c>
      <c r="B12" s="390">
        <v>2789</v>
      </c>
      <c r="C12" s="1">
        <v>7883.31</v>
      </c>
      <c r="D12" s="390">
        <v>1494.15</v>
      </c>
      <c r="E12" s="1">
        <v>2500</v>
      </c>
      <c r="F12" s="1">
        <v>2500</v>
      </c>
      <c r="J12" s="3" t="s">
        <v>515</v>
      </c>
      <c r="K12" s="3" t="s">
        <v>4</v>
      </c>
      <c r="L12" s="1">
        <v>2500</v>
      </c>
      <c r="M12" s="1">
        <v>2500</v>
      </c>
      <c r="N12" s="1">
        <v>2500</v>
      </c>
      <c r="O12" s="1">
        <v>1500</v>
      </c>
      <c r="P12" s="10"/>
    </row>
    <row r="13" spans="1:16" ht="16.5" customHeight="1" x14ac:dyDescent="0.25">
      <c r="A13" s="413">
        <v>18731.13</v>
      </c>
      <c r="B13" s="404"/>
      <c r="C13" s="7">
        <v>22025.9</v>
      </c>
      <c r="D13" s="404">
        <v>18923.7</v>
      </c>
      <c r="E13" s="7">
        <v>19000</v>
      </c>
      <c r="F13" s="7">
        <v>19000</v>
      </c>
      <c r="G13" s="6"/>
      <c r="H13" s="6"/>
      <c r="I13" s="6"/>
      <c r="J13" s="6" t="s">
        <v>516</v>
      </c>
      <c r="K13" s="6" t="s">
        <v>5</v>
      </c>
      <c r="L13" s="7">
        <v>21000</v>
      </c>
      <c r="M13" s="7">
        <v>21000</v>
      </c>
      <c r="N13" s="7">
        <v>21000</v>
      </c>
      <c r="O13" s="7">
        <v>20000</v>
      </c>
      <c r="P13" s="8"/>
    </row>
    <row r="14" spans="1:16" ht="16.5" customHeight="1" x14ac:dyDescent="0.25">
      <c r="A14" s="409">
        <v>1426.39</v>
      </c>
      <c r="B14" s="390"/>
      <c r="C14" s="1">
        <v>781.74</v>
      </c>
      <c r="D14" s="390">
        <v>676.02</v>
      </c>
      <c r="E14" s="1">
        <v>1300</v>
      </c>
      <c r="F14" s="1">
        <v>1300</v>
      </c>
      <c r="J14" s="3" t="s">
        <v>517</v>
      </c>
      <c r="K14" s="3" t="s">
        <v>6</v>
      </c>
      <c r="L14" s="1">
        <v>700</v>
      </c>
      <c r="M14" s="1">
        <v>700</v>
      </c>
      <c r="N14" s="1">
        <v>700</v>
      </c>
      <c r="O14" s="1">
        <v>650</v>
      </c>
      <c r="P14" s="10" t="s">
        <v>955</v>
      </c>
    </row>
    <row r="15" spans="1:16" ht="16.5" customHeight="1" x14ac:dyDescent="0.25">
      <c r="A15" s="413">
        <v>0</v>
      </c>
      <c r="B15" s="404"/>
      <c r="C15" s="7">
        <v>0</v>
      </c>
      <c r="D15" s="404"/>
      <c r="E15" s="7">
        <v>0</v>
      </c>
      <c r="F15" s="7">
        <v>0</v>
      </c>
      <c r="G15" s="6"/>
      <c r="H15" s="6"/>
      <c r="I15" s="6"/>
      <c r="J15" s="6" t="s">
        <v>518</v>
      </c>
      <c r="K15" s="6" t="s">
        <v>7</v>
      </c>
      <c r="L15" s="7">
        <v>0</v>
      </c>
      <c r="M15" s="7">
        <v>0</v>
      </c>
      <c r="N15" s="7">
        <v>0</v>
      </c>
      <c r="O15" s="7">
        <v>0</v>
      </c>
      <c r="P15" s="8"/>
    </row>
    <row r="16" spans="1:16" ht="16.5" customHeight="1" x14ac:dyDescent="0.25">
      <c r="A16" s="409">
        <v>32299.32</v>
      </c>
      <c r="B16" s="407" t="s">
        <v>996</v>
      </c>
      <c r="C16" s="1">
        <v>9597.93</v>
      </c>
      <c r="D16" s="390">
        <v>58753.15</v>
      </c>
      <c r="E16" s="1">
        <v>49000</v>
      </c>
      <c r="F16" s="1">
        <v>49000</v>
      </c>
      <c r="J16" s="3" t="s">
        <v>519</v>
      </c>
      <c r="K16" s="3" t="s">
        <v>8</v>
      </c>
      <c r="L16" s="1">
        <v>60500</v>
      </c>
      <c r="M16" s="1">
        <v>60500</v>
      </c>
      <c r="N16" s="1">
        <v>60500</v>
      </c>
      <c r="O16" s="1">
        <v>60000</v>
      </c>
      <c r="P16" s="10"/>
    </row>
    <row r="17" spans="1:16" ht="16.5" customHeight="1" x14ac:dyDescent="0.25">
      <c r="A17" s="413">
        <v>0</v>
      </c>
      <c r="B17" s="404">
        <v>77479</v>
      </c>
      <c r="C17" s="7">
        <v>3189.24</v>
      </c>
      <c r="D17" s="404">
        <v>3189.23</v>
      </c>
      <c r="E17" s="7">
        <v>6000</v>
      </c>
      <c r="F17" s="7">
        <v>6000</v>
      </c>
      <c r="G17" s="6"/>
      <c r="H17" s="6"/>
      <c r="I17" s="6"/>
      <c r="J17" s="6" t="s">
        <v>520</v>
      </c>
      <c r="K17" s="6" t="s">
        <v>1073</v>
      </c>
      <c r="L17" s="7">
        <v>0</v>
      </c>
      <c r="M17" s="7">
        <v>0</v>
      </c>
      <c r="N17" s="7">
        <v>0</v>
      </c>
      <c r="O17" s="7">
        <v>3200</v>
      </c>
      <c r="P17" s="8"/>
    </row>
    <row r="18" spans="1:16" ht="16.5" customHeight="1" x14ac:dyDescent="0.25">
      <c r="A18" s="409">
        <v>0</v>
      </c>
      <c r="B18" s="390"/>
      <c r="C18" s="1">
        <v>20.09</v>
      </c>
      <c r="E18" s="1">
        <v>3000</v>
      </c>
      <c r="F18" s="1">
        <v>3000</v>
      </c>
      <c r="J18" s="3" t="s">
        <v>521</v>
      </c>
      <c r="K18" s="3" t="s">
        <v>9</v>
      </c>
      <c r="L18" s="1">
        <v>4300</v>
      </c>
      <c r="M18" s="1">
        <v>4300</v>
      </c>
      <c r="N18" s="1">
        <v>4300</v>
      </c>
      <c r="O18" s="1">
        <v>0</v>
      </c>
      <c r="P18" s="10" t="s">
        <v>1074</v>
      </c>
    </row>
    <row r="19" spans="1:16" ht="16.5" customHeight="1" x14ac:dyDescent="0.25">
      <c r="A19" s="413">
        <v>0</v>
      </c>
      <c r="B19" s="404"/>
      <c r="C19" s="7">
        <v>45340.56</v>
      </c>
      <c r="D19" s="404">
        <v>6347.05</v>
      </c>
      <c r="E19" s="7">
        <v>6800</v>
      </c>
      <c r="F19" s="7">
        <v>6800</v>
      </c>
      <c r="G19" s="6"/>
      <c r="H19" s="6"/>
      <c r="I19" s="6"/>
      <c r="J19" s="6" t="s">
        <v>522</v>
      </c>
      <c r="K19" s="6" t="s">
        <v>10</v>
      </c>
      <c r="L19" s="7">
        <v>6800</v>
      </c>
      <c r="M19" s="7">
        <v>6800</v>
      </c>
      <c r="N19" s="7">
        <v>6800</v>
      </c>
      <c r="O19" s="7">
        <v>6500</v>
      </c>
      <c r="P19" s="8"/>
    </row>
    <row r="20" spans="1:16" ht="16.5" customHeight="1" x14ac:dyDescent="0.25">
      <c r="A20" s="409">
        <v>150</v>
      </c>
      <c r="B20" s="407" t="s">
        <v>1001</v>
      </c>
      <c r="C20" s="1">
        <v>0</v>
      </c>
      <c r="E20" s="1">
        <v>0</v>
      </c>
      <c r="F20" s="1">
        <v>0</v>
      </c>
      <c r="J20" s="3" t="s">
        <v>523</v>
      </c>
      <c r="K20" s="3" t="s">
        <v>11</v>
      </c>
      <c r="L20" s="1">
        <v>0</v>
      </c>
      <c r="M20" s="1">
        <v>0</v>
      </c>
      <c r="N20" s="1">
        <v>0</v>
      </c>
      <c r="O20" s="1">
        <v>0</v>
      </c>
      <c r="P20" s="10"/>
    </row>
    <row r="21" spans="1:16" ht="16.5" customHeight="1" x14ac:dyDescent="0.25">
      <c r="A21" s="413">
        <v>2500</v>
      </c>
      <c r="B21" s="404">
        <v>2030</v>
      </c>
      <c r="C21" s="7">
        <v>2490</v>
      </c>
      <c r="D21" s="404">
        <v>4163.75</v>
      </c>
      <c r="E21" s="7">
        <v>0</v>
      </c>
      <c r="F21" s="7">
        <v>0</v>
      </c>
      <c r="G21" s="6"/>
      <c r="H21" s="6"/>
      <c r="I21" s="6"/>
      <c r="J21" s="6" t="s">
        <v>524</v>
      </c>
      <c r="K21" s="6" t="s">
        <v>12</v>
      </c>
      <c r="L21" s="7">
        <v>0</v>
      </c>
      <c r="M21" s="7">
        <v>0</v>
      </c>
      <c r="N21" s="7">
        <v>0</v>
      </c>
      <c r="O21" s="7">
        <v>5000</v>
      </c>
      <c r="P21" s="8" t="s">
        <v>975</v>
      </c>
    </row>
    <row r="22" spans="1:16" ht="16.5" customHeight="1" x14ac:dyDescent="0.25">
      <c r="A22" s="409">
        <v>1500</v>
      </c>
      <c r="B22" s="390"/>
      <c r="C22" s="1">
        <v>1040</v>
      </c>
      <c r="D22" s="390">
        <v>625</v>
      </c>
      <c r="E22" s="1">
        <v>0</v>
      </c>
      <c r="F22" s="1">
        <v>0</v>
      </c>
      <c r="J22" s="3" t="s">
        <v>525</v>
      </c>
      <c r="K22" s="3" t="s">
        <v>13</v>
      </c>
      <c r="L22" s="1">
        <v>0</v>
      </c>
      <c r="M22" s="1">
        <v>0</v>
      </c>
      <c r="N22" s="1">
        <v>0</v>
      </c>
      <c r="O22" s="1">
        <v>0</v>
      </c>
      <c r="P22" s="10"/>
    </row>
    <row r="23" spans="1:16" ht="16.5" customHeight="1" x14ac:dyDescent="0.25">
      <c r="A23" s="413">
        <v>1000</v>
      </c>
      <c r="B23" s="408" t="s">
        <v>995</v>
      </c>
      <c r="C23" s="7">
        <v>420</v>
      </c>
      <c r="D23" s="404">
        <v>1360</v>
      </c>
      <c r="E23" s="7">
        <v>0</v>
      </c>
      <c r="F23" s="7">
        <v>0</v>
      </c>
      <c r="G23" s="6"/>
      <c r="H23" s="6"/>
      <c r="I23" s="6"/>
      <c r="J23" s="6" t="s">
        <v>526</v>
      </c>
      <c r="K23" s="6" t="s">
        <v>14</v>
      </c>
      <c r="L23" s="7">
        <v>1000</v>
      </c>
      <c r="M23" s="7">
        <v>1000</v>
      </c>
      <c r="N23" s="7">
        <v>1000</v>
      </c>
      <c r="O23" s="7">
        <v>1000</v>
      </c>
      <c r="P23" s="8"/>
    </row>
    <row r="24" spans="1:16" ht="16.5" customHeight="1" x14ac:dyDescent="0.25">
      <c r="A24" s="409">
        <v>1000</v>
      </c>
      <c r="B24" s="390">
        <v>7929</v>
      </c>
      <c r="C24" s="1">
        <v>1100</v>
      </c>
      <c r="D24" s="390">
        <v>1400</v>
      </c>
      <c r="E24" s="1">
        <v>2500</v>
      </c>
      <c r="F24" s="1">
        <v>2500</v>
      </c>
      <c r="J24" s="3" t="s">
        <v>527</v>
      </c>
      <c r="K24" s="3" t="s">
        <v>15</v>
      </c>
      <c r="L24" s="1">
        <v>1000</v>
      </c>
      <c r="M24" s="1">
        <v>1000</v>
      </c>
      <c r="N24" s="1">
        <v>1000</v>
      </c>
      <c r="O24" s="1">
        <v>1000</v>
      </c>
      <c r="P24" s="10"/>
    </row>
    <row r="25" spans="1:16" ht="16.5" customHeight="1" x14ac:dyDescent="0.25">
      <c r="A25" s="413">
        <v>298.88</v>
      </c>
      <c r="B25" s="404"/>
      <c r="C25" s="7">
        <v>0</v>
      </c>
      <c r="D25" s="404"/>
      <c r="E25" s="7">
        <v>500</v>
      </c>
      <c r="F25" s="7">
        <v>500</v>
      </c>
      <c r="G25" s="6"/>
      <c r="H25" s="6"/>
      <c r="I25" s="6"/>
      <c r="J25" s="6" t="s">
        <v>528</v>
      </c>
      <c r="K25" s="6" t="s">
        <v>16</v>
      </c>
      <c r="L25" s="7">
        <v>500</v>
      </c>
      <c r="M25" s="7">
        <v>500</v>
      </c>
      <c r="N25" s="7">
        <v>500</v>
      </c>
      <c r="O25" s="7">
        <v>200</v>
      </c>
      <c r="P25" s="8"/>
    </row>
    <row r="26" spans="1:16" ht="16.5" customHeight="1" x14ac:dyDescent="0.25">
      <c r="A26" s="409">
        <v>0</v>
      </c>
      <c r="B26" s="390"/>
      <c r="C26" s="1">
        <v>59</v>
      </c>
      <c r="D26" s="390">
        <v>17.5</v>
      </c>
      <c r="E26" s="1">
        <v>250</v>
      </c>
      <c r="F26" s="1">
        <v>250</v>
      </c>
      <c r="J26" s="3" t="s">
        <v>529</v>
      </c>
      <c r="K26" s="3" t="s">
        <v>17</v>
      </c>
      <c r="L26" s="1">
        <v>50</v>
      </c>
      <c r="M26" s="1">
        <v>50</v>
      </c>
      <c r="N26" s="1">
        <v>50</v>
      </c>
      <c r="O26" s="1">
        <v>50</v>
      </c>
      <c r="P26" s="10"/>
    </row>
    <row r="27" spans="1:16" ht="16.5" customHeight="1" x14ac:dyDescent="0.25">
      <c r="A27" s="413">
        <v>0</v>
      </c>
      <c r="B27" s="404"/>
      <c r="C27" s="7">
        <v>0</v>
      </c>
      <c r="D27" s="404">
        <v>0.01</v>
      </c>
      <c r="E27" s="7">
        <v>300</v>
      </c>
      <c r="F27" s="7">
        <v>300</v>
      </c>
      <c r="G27" s="6"/>
      <c r="H27" s="6"/>
      <c r="I27" s="6"/>
      <c r="J27" s="6" t="s">
        <v>530</v>
      </c>
      <c r="K27" s="6" t="s">
        <v>18</v>
      </c>
      <c r="L27" s="7">
        <v>0</v>
      </c>
      <c r="M27" s="7">
        <v>0</v>
      </c>
      <c r="N27" s="7">
        <v>0</v>
      </c>
      <c r="O27" s="7">
        <v>0</v>
      </c>
      <c r="P27" s="8" t="s">
        <v>1076</v>
      </c>
    </row>
    <row r="28" spans="1:16" ht="16.5" customHeight="1" x14ac:dyDescent="0.25">
      <c r="A28" s="409">
        <v>2029.7</v>
      </c>
      <c r="B28" s="407" t="s">
        <v>98</v>
      </c>
      <c r="C28" s="1">
        <v>66.010000000000005</v>
      </c>
      <c r="D28" s="390">
        <v>4638.62</v>
      </c>
      <c r="E28" s="1">
        <v>600</v>
      </c>
      <c r="F28" s="1">
        <v>600</v>
      </c>
      <c r="J28" s="3" t="s">
        <v>531</v>
      </c>
      <c r="K28" s="3" t="s">
        <v>1075</v>
      </c>
      <c r="L28" s="1">
        <v>0</v>
      </c>
      <c r="M28" s="1">
        <v>0</v>
      </c>
      <c r="N28" s="1">
        <v>0</v>
      </c>
      <c r="O28" s="1">
        <v>4000</v>
      </c>
      <c r="P28" s="10"/>
    </row>
    <row r="29" spans="1:16" ht="16.5" customHeight="1" x14ac:dyDescent="0.25">
      <c r="A29" s="413">
        <v>6840.72</v>
      </c>
      <c r="B29" s="404">
        <v>6849</v>
      </c>
      <c r="C29" s="7">
        <v>58754.15</v>
      </c>
      <c r="D29" s="404">
        <v>56224.92</v>
      </c>
      <c r="E29" s="7">
        <v>51000</v>
      </c>
      <c r="F29" s="7">
        <v>51000</v>
      </c>
      <c r="G29" s="6"/>
      <c r="H29" s="6"/>
      <c r="I29" s="6"/>
      <c r="J29" s="6" t="s">
        <v>532</v>
      </c>
      <c r="K29" s="6" t="s">
        <v>19</v>
      </c>
      <c r="L29" s="7">
        <v>58000</v>
      </c>
      <c r="M29" s="7">
        <v>58000</v>
      </c>
      <c r="N29" s="7">
        <v>58000</v>
      </c>
      <c r="O29" s="7">
        <v>12000</v>
      </c>
      <c r="P29" s="8"/>
    </row>
    <row r="30" spans="1:16" ht="15" customHeight="1" thickBot="1" x14ac:dyDescent="0.3">
      <c r="A30" s="410">
        <f>SUM(A12:A29)</f>
        <v>73552.47</v>
      </c>
      <c r="B30" s="402">
        <f>B12+B17+B24+B29+B21</f>
        <v>97076</v>
      </c>
      <c r="C30" s="13">
        <f>SUM(C12:C29)</f>
        <v>152767.93</v>
      </c>
      <c r="D30" s="13">
        <f>SUM(D12:D29)</f>
        <v>157813.09999999998</v>
      </c>
      <c r="E30" s="13">
        <f>SUM(E12:E29)</f>
        <v>142750</v>
      </c>
      <c r="F30" s="13">
        <f>SUM(F12:F29)</f>
        <v>142750</v>
      </c>
      <c r="G30" s="12"/>
      <c r="H30" s="12"/>
      <c r="I30" s="12"/>
      <c r="J30" s="12"/>
      <c r="K30" s="12"/>
      <c r="L30" s="13">
        <f>SUM(L12:L29)</f>
        <v>156350</v>
      </c>
      <c r="M30" s="13">
        <f>SUM(M12:M29)</f>
        <v>156350</v>
      </c>
      <c r="N30" s="13">
        <f>SUM(N12:N29)</f>
        <v>156350</v>
      </c>
      <c r="O30" s="13">
        <f>SUM(O12:O29)</f>
        <v>115100</v>
      </c>
      <c r="P30" s="14" t="s">
        <v>599</v>
      </c>
    </row>
    <row r="31" spans="1:16" ht="3" customHeight="1" thickBot="1" x14ac:dyDescent="0.3">
      <c r="A31" s="411"/>
      <c r="B31" s="390"/>
      <c r="K31" s="4"/>
    </row>
    <row r="32" spans="1:16" ht="16.5" customHeight="1" x14ac:dyDescent="0.25">
      <c r="A32" s="412"/>
      <c r="B32" s="403"/>
      <c r="C32" s="17"/>
      <c r="D32" s="403"/>
      <c r="E32" s="17"/>
      <c r="F32" s="17"/>
      <c r="G32" s="16"/>
      <c r="H32" s="16"/>
      <c r="I32" s="16" t="s">
        <v>20</v>
      </c>
      <c r="J32" s="16"/>
      <c r="K32" s="16"/>
      <c r="L32" s="17"/>
      <c r="M32" s="17"/>
      <c r="N32" s="17"/>
      <c r="O32" s="17"/>
      <c r="P32" s="18"/>
    </row>
    <row r="33" spans="1:16" ht="16.5" customHeight="1" x14ac:dyDescent="0.25">
      <c r="A33" s="409">
        <v>0</v>
      </c>
      <c r="B33" s="390"/>
      <c r="C33" s="1">
        <v>0</v>
      </c>
      <c r="E33" s="1">
        <v>1000</v>
      </c>
      <c r="F33" s="1">
        <v>1000</v>
      </c>
      <c r="J33" s="3" t="s">
        <v>533</v>
      </c>
      <c r="K33" s="3" t="s">
        <v>21</v>
      </c>
      <c r="L33" s="1">
        <v>0</v>
      </c>
      <c r="M33" s="1">
        <v>0</v>
      </c>
      <c r="N33" s="1">
        <v>0</v>
      </c>
      <c r="O33" s="1">
        <v>2000</v>
      </c>
      <c r="P33" s="10"/>
    </row>
    <row r="34" spans="1:16" ht="16.149999999999999" customHeight="1" x14ac:dyDescent="0.25">
      <c r="A34" s="413">
        <v>124828.58</v>
      </c>
      <c r="B34" s="404">
        <v>124829</v>
      </c>
      <c r="C34" s="7">
        <v>0</v>
      </c>
      <c r="D34" s="404"/>
      <c r="E34" s="7">
        <v>124828.58</v>
      </c>
      <c r="F34" s="7">
        <v>124828.58</v>
      </c>
      <c r="G34" s="6"/>
      <c r="H34" s="6"/>
      <c r="I34" s="6"/>
      <c r="J34" s="6" t="s">
        <v>534</v>
      </c>
      <c r="K34" s="6" t="s">
        <v>22</v>
      </c>
      <c r="L34" s="7">
        <v>0</v>
      </c>
      <c r="M34" s="7">
        <v>0</v>
      </c>
      <c r="N34" s="7">
        <v>0</v>
      </c>
      <c r="O34" s="7">
        <v>0</v>
      </c>
      <c r="P34" s="8"/>
    </row>
    <row r="35" spans="1:16" ht="15" customHeight="1" thickBot="1" x14ac:dyDescent="0.3">
      <c r="A35" s="410">
        <f>SUM(A33:A34)</f>
        <v>124828.58</v>
      </c>
      <c r="B35" s="402">
        <f>SUM(B34)</f>
        <v>124829</v>
      </c>
      <c r="C35" s="13">
        <f>SUM(C33:C34)</f>
        <v>0</v>
      </c>
      <c r="D35" s="402"/>
      <c r="E35" s="13">
        <f>SUM(E33:E34)</f>
        <v>125828.58</v>
      </c>
      <c r="F35" s="13">
        <f>SUM(F33:F34)</f>
        <v>125828.58</v>
      </c>
      <c r="G35" s="12"/>
      <c r="H35" s="12"/>
      <c r="I35" s="12"/>
      <c r="J35" s="12"/>
      <c r="K35" s="12"/>
      <c r="L35" s="13">
        <f>SUM(L33:L34)</f>
        <v>0</v>
      </c>
      <c r="M35" s="13">
        <f>SUM(M33:M34)</f>
        <v>0</v>
      </c>
      <c r="N35" s="13">
        <f>SUM(N33:N34)</f>
        <v>0</v>
      </c>
      <c r="O35" s="13">
        <f>SUM(O33:O34)</f>
        <v>2000</v>
      </c>
      <c r="P35" s="14" t="s">
        <v>598</v>
      </c>
    </row>
    <row r="36" spans="1:16" ht="3.75" customHeight="1" thickBot="1" x14ac:dyDescent="0.3">
      <c r="A36" s="411"/>
      <c r="B36" s="390"/>
      <c r="K36" s="4"/>
    </row>
    <row r="37" spans="1:16" ht="16.5" customHeight="1" x14ac:dyDescent="0.25">
      <c r="A37" s="412"/>
      <c r="B37" s="403"/>
      <c r="C37" s="17"/>
      <c r="D37" s="403"/>
      <c r="E37" s="17"/>
      <c r="F37" s="17"/>
      <c r="G37" s="16"/>
      <c r="H37" s="16"/>
      <c r="I37" s="16" t="s">
        <v>23</v>
      </c>
      <c r="J37" s="16"/>
      <c r="K37" s="16"/>
      <c r="L37" s="17"/>
      <c r="M37" s="17"/>
      <c r="N37" s="17"/>
      <c r="O37" s="17"/>
      <c r="P37" s="18"/>
    </row>
    <row r="38" spans="1:16" ht="16.5" customHeight="1" thickBot="1" x14ac:dyDescent="0.3">
      <c r="A38" s="410">
        <v>0</v>
      </c>
      <c r="B38" s="402"/>
      <c r="C38" s="13">
        <v>0</v>
      </c>
      <c r="D38" s="402"/>
      <c r="E38" s="13">
        <f>SUM(E37)</f>
        <v>0</v>
      </c>
      <c r="F38" s="13">
        <f>SUM(F37)</f>
        <v>0</v>
      </c>
      <c r="G38" s="12"/>
      <c r="H38" s="12"/>
      <c r="I38" s="12"/>
      <c r="J38" s="12"/>
      <c r="K38" s="12"/>
      <c r="L38" s="13">
        <f>SUM(L37)</f>
        <v>0</v>
      </c>
      <c r="M38" s="13">
        <f>SUM(M37)</f>
        <v>0</v>
      </c>
      <c r="N38" s="13">
        <f>SUM(N37)</f>
        <v>0</v>
      </c>
      <c r="O38" s="13">
        <f>SUM(O37)</f>
        <v>0</v>
      </c>
      <c r="P38" s="14" t="s">
        <v>616</v>
      </c>
    </row>
    <row r="39" spans="1:16" ht="3" customHeight="1" thickBot="1" x14ac:dyDescent="0.3">
      <c r="A39" s="411"/>
      <c r="B39" s="390"/>
      <c r="K39" s="4"/>
    </row>
    <row r="40" spans="1:16" ht="16.5" customHeight="1" x14ac:dyDescent="0.25">
      <c r="A40" s="412"/>
      <c r="B40" s="403"/>
      <c r="C40" s="17"/>
      <c r="D40" s="403"/>
      <c r="E40" s="17"/>
      <c r="F40" s="17"/>
      <c r="G40" s="16"/>
      <c r="H40" s="16"/>
      <c r="I40" s="16" t="s">
        <v>24</v>
      </c>
      <c r="J40" s="16"/>
      <c r="K40" s="16"/>
      <c r="L40" s="17"/>
      <c r="M40" s="17"/>
      <c r="N40" s="17"/>
      <c r="O40" s="17"/>
      <c r="P40" s="18"/>
    </row>
    <row r="41" spans="1:16" ht="16.5" customHeight="1" x14ac:dyDescent="0.25">
      <c r="A41" s="413">
        <v>0</v>
      </c>
      <c r="B41" s="404"/>
      <c r="C41" s="7">
        <v>0</v>
      </c>
      <c r="D41" s="404"/>
      <c r="E41" s="7"/>
      <c r="F41" s="7">
        <v>25000</v>
      </c>
      <c r="G41" s="6"/>
      <c r="H41" s="6"/>
      <c r="I41" s="6"/>
      <c r="J41" s="6" t="s">
        <v>922</v>
      </c>
      <c r="K41" s="6" t="s">
        <v>906</v>
      </c>
      <c r="L41" s="7">
        <v>0</v>
      </c>
      <c r="M41" s="7">
        <v>0</v>
      </c>
      <c r="N41" s="7">
        <v>0</v>
      </c>
      <c r="O41" s="7">
        <v>0</v>
      </c>
      <c r="P41" s="8"/>
    </row>
    <row r="42" spans="1:16" ht="16.5" customHeight="1" x14ac:dyDescent="0.25">
      <c r="A42" s="409">
        <v>0</v>
      </c>
      <c r="B42" s="390"/>
      <c r="C42" s="1">
        <v>0</v>
      </c>
      <c r="E42" s="1">
        <v>0</v>
      </c>
      <c r="F42" s="1">
        <v>0</v>
      </c>
      <c r="J42" s="3" t="s">
        <v>1059</v>
      </c>
      <c r="K42" s="3" t="s">
        <v>973</v>
      </c>
      <c r="L42" s="1">
        <v>0</v>
      </c>
      <c r="M42" s="1">
        <v>0</v>
      </c>
      <c r="N42" s="1">
        <v>0</v>
      </c>
      <c r="O42" s="1">
        <v>1277</v>
      </c>
      <c r="P42" s="10" t="s">
        <v>974</v>
      </c>
    </row>
    <row r="43" spans="1:16" ht="16.5" customHeight="1" x14ac:dyDescent="0.25">
      <c r="A43" s="413">
        <v>0</v>
      </c>
      <c r="B43" s="404"/>
      <c r="C43" s="7">
        <v>0</v>
      </c>
      <c r="D43" s="404">
        <v>25000</v>
      </c>
      <c r="E43" s="7">
        <v>0</v>
      </c>
      <c r="F43" s="7">
        <v>0</v>
      </c>
      <c r="G43" s="6"/>
      <c r="H43" s="6"/>
      <c r="I43" s="6"/>
      <c r="J43" s="6" t="s">
        <v>535</v>
      </c>
      <c r="K43" s="6" t="s">
        <v>26</v>
      </c>
      <c r="L43" s="7">
        <f>'100 General'!M43</f>
        <v>0</v>
      </c>
      <c r="M43" s="7">
        <f>'100 General'!O43</f>
        <v>0</v>
      </c>
      <c r="N43" s="7">
        <f>'100 General'!O43</f>
        <v>0</v>
      </c>
      <c r="O43" s="7">
        <f>'100 General'!P43</f>
        <v>0</v>
      </c>
      <c r="P43" s="8"/>
    </row>
    <row r="44" spans="1:16" ht="16.5" customHeight="1" x14ac:dyDescent="0.25">
      <c r="A44" s="409">
        <v>50000</v>
      </c>
      <c r="B44" s="390"/>
      <c r="C44" s="1">
        <v>60000</v>
      </c>
      <c r="D44" s="390">
        <v>75000</v>
      </c>
      <c r="E44" s="1">
        <v>75000</v>
      </c>
      <c r="F44" s="1">
        <v>75000</v>
      </c>
      <c r="J44" s="3" t="s">
        <v>699</v>
      </c>
      <c r="K44" s="3" t="s">
        <v>697</v>
      </c>
      <c r="L44" s="1">
        <v>75000</v>
      </c>
      <c r="M44" s="1">
        <v>75000</v>
      </c>
      <c r="N44" s="1">
        <v>75000</v>
      </c>
      <c r="O44" s="1">
        <v>0</v>
      </c>
      <c r="P44" s="10"/>
    </row>
    <row r="45" spans="1:16" ht="16.5" customHeight="1" x14ac:dyDescent="0.25">
      <c r="A45" s="413">
        <v>50000</v>
      </c>
      <c r="B45" s="404"/>
      <c r="C45" s="7">
        <v>60000</v>
      </c>
      <c r="D45" s="404">
        <v>165000</v>
      </c>
      <c r="E45" s="7">
        <v>75000</v>
      </c>
      <c r="F45" s="7">
        <v>165000</v>
      </c>
      <c r="G45" s="6"/>
      <c r="H45" s="6"/>
      <c r="I45" s="6"/>
      <c r="J45" s="6" t="s">
        <v>572</v>
      </c>
      <c r="K45" s="6" t="s">
        <v>698</v>
      </c>
      <c r="L45" s="7">
        <v>75000</v>
      </c>
      <c r="M45" s="7">
        <v>75000</v>
      </c>
      <c r="N45" s="7">
        <v>75000</v>
      </c>
      <c r="O45" s="7">
        <v>125000</v>
      </c>
      <c r="P45" s="8"/>
    </row>
    <row r="46" spans="1:16" ht="15" customHeight="1" thickBot="1" x14ac:dyDescent="0.3">
      <c r="A46" s="410">
        <f>SUM(A41:A45)</f>
        <v>100000</v>
      </c>
      <c r="B46" s="402">
        <f>SUM(B41:B45)</f>
        <v>0</v>
      </c>
      <c r="C46" s="13">
        <f>SUM(C41:C45)</f>
        <v>120000</v>
      </c>
      <c r="D46" s="402">
        <f>SUM(D43:D45)</f>
        <v>265000</v>
      </c>
      <c r="E46" s="13">
        <f>SUM(E41:E45)</f>
        <v>150000</v>
      </c>
      <c r="F46" s="13">
        <f>SUM(F41:F45)</f>
        <v>265000</v>
      </c>
      <c r="G46" s="12"/>
      <c r="H46" s="12"/>
      <c r="I46" s="12"/>
      <c r="J46" s="12"/>
      <c r="K46" s="12"/>
      <c r="L46" s="13">
        <f>SUM(L41:L45)</f>
        <v>150000</v>
      </c>
      <c r="M46" s="13">
        <f>SUM(M41:M45)</f>
        <v>150000</v>
      </c>
      <c r="N46" s="13">
        <f>SUM(N41:N45)</f>
        <v>150000</v>
      </c>
      <c r="O46" s="13">
        <f>SUM(O41:O45)</f>
        <v>126277</v>
      </c>
      <c r="P46" s="14" t="s">
        <v>596</v>
      </c>
    </row>
    <row r="47" spans="1:16" ht="3" customHeight="1" thickBot="1" x14ac:dyDescent="0.3">
      <c r="A47" s="411"/>
      <c r="B47" s="390"/>
      <c r="K47" s="4"/>
    </row>
    <row r="48" spans="1:16" ht="16.5" customHeight="1" x14ac:dyDescent="0.25">
      <c r="A48" s="412"/>
      <c r="B48" s="403"/>
      <c r="C48" s="17"/>
      <c r="D48" s="403"/>
      <c r="E48" s="17"/>
      <c r="F48" s="17"/>
      <c r="G48" s="16"/>
      <c r="H48" s="16"/>
      <c r="I48" s="16" t="s">
        <v>27</v>
      </c>
      <c r="J48" s="16"/>
      <c r="K48" s="16"/>
      <c r="L48" s="17"/>
      <c r="M48" s="17"/>
      <c r="N48" s="17"/>
      <c r="O48" s="17"/>
      <c r="P48" s="18"/>
    </row>
    <row r="49" spans="1:16" ht="16.5" customHeight="1" x14ac:dyDescent="0.25">
      <c r="A49" s="409"/>
      <c r="B49" s="390"/>
      <c r="E49" s="1">
        <v>0</v>
      </c>
      <c r="F49" s="1">
        <v>0</v>
      </c>
      <c r="J49" s="3" t="s">
        <v>536</v>
      </c>
      <c r="K49" s="3" t="s">
        <v>28</v>
      </c>
      <c r="L49" s="1">
        <v>0</v>
      </c>
      <c r="M49" s="1">
        <v>0</v>
      </c>
      <c r="N49" s="1">
        <v>0</v>
      </c>
      <c r="O49" s="1">
        <v>0</v>
      </c>
      <c r="P49" s="10"/>
    </row>
    <row r="50" spans="1:16" ht="15" customHeight="1" thickBot="1" x14ac:dyDescent="0.3">
      <c r="A50" s="410">
        <v>0</v>
      </c>
      <c r="B50" s="402">
        <f>SUM(B48:B49)</f>
        <v>0</v>
      </c>
      <c r="C50" s="13">
        <v>0</v>
      </c>
      <c r="D50" s="402"/>
      <c r="E50" s="13">
        <v>0</v>
      </c>
      <c r="F50" s="13">
        <v>0</v>
      </c>
      <c r="G50" s="12"/>
      <c r="H50" s="12"/>
      <c r="I50" s="12"/>
      <c r="J50" s="12"/>
      <c r="K50" s="12"/>
      <c r="L50" s="13">
        <f>SUM(L49)</f>
        <v>0</v>
      </c>
      <c r="M50" s="13">
        <f>SUM(M49)</f>
        <v>0</v>
      </c>
      <c r="N50" s="13">
        <f>SUM(N49)</f>
        <v>0</v>
      </c>
      <c r="O50" s="13">
        <f>SUM(O49)</f>
        <v>0</v>
      </c>
      <c r="P50" s="14" t="s">
        <v>597</v>
      </c>
    </row>
    <row r="51" spans="1:16" ht="3" customHeight="1" thickBot="1" x14ac:dyDescent="0.3">
      <c r="A51" s="411"/>
      <c r="B51" s="390"/>
      <c r="K51" s="4"/>
    </row>
    <row r="52" spans="1:16" ht="16.5" customHeight="1" x14ac:dyDescent="0.25">
      <c r="A52" s="412"/>
      <c r="B52" s="403"/>
      <c r="C52" s="17"/>
      <c r="D52" s="403"/>
      <c r="E52" s="17"/>
      <c r="F52" s="17"/>
      <c r="G52" s="16"/>
      <c r="H52" s="16"/>
      <c r="I52" s="16" t="s">
        <v>29</v>
      </c>
      <c r="J52" s="16"/>
      <c r="K52" s="16"/>
      <c r="L52" s="17"/>
      <c r="M52" s="17"/>
      <c r="N52" s="17"/>
      <c r="O52" s="17"/>
      <c r="P52" s="18"/>
    </row>
    <row r="53" spans="1:16" ht="16.5" customHeight="1" x14ac:dyDescent="0.25">
      <c r="A53" s="409">
        <v>350000</v>
      </c>
      <c r="B53" s="390">
        <v>333756</v>
      </c>
      <c r="C53" s="7">
        <v>352799.2</v>
      </c>
      <c r="D53" s="390">
        <v>348590.1</v>
      </c>
      <c r="E53" s="1">
        <v>350000</v>
      </c>
      <c r="F53" s="1">
        <v>350000</v>
      </c>
      <c r="J53" s="3" t="s">
        <v>537</v>
      </c>
      <c r="K53" s="3" t="s">
        <v>30</v>
      </c>
      <c r="L53" s="1">
        <v>335000</v>
      </c>
      <c r="M53" s="1">
        <v>335000</v>
      </c>
      <c r="N53" s="1">
        <v>335000</v>
      </c>
      <c r="O53" s="1">
        <v>355000</v>
      </c>
      <c r="P53" s="10"/>
    </row>
    <row r="54" spans="1:16" ht="16.5" customHeight="1" x14ac:dyDescent="0.25">
      <c r="A54" s="413">
        <v>5781.26</v>
      </c>
      <c r="B54" s="404"/>
      <c r="C54" s="7">
        <v>0</v>
      </c>
      <c r="D54" s="404">
        <v>5838.87</v>
      </c>
      <c r="E54" s="7">
        <v>15000</v>
      </c>
      <c r="F54" s="7">
        <v>15000</v>
      </c>
      <c r="G54" s="6"/>
      <c r="H54" s="6"/>
      <c r="I54" s="6"/>
      <c r="J54" s="6" t="s">
        <v>538</v>
      </c>
      <c r="K54" s="6" t="s">
        <v>31</v>
      </c>
      <c r="L54" s="7">
        <v>15000</v>
      </c>
      <c r="M54" s="7">
        <v>15000</v>
      </c>
      <c r="N54" s="7">
        <v>15000</v>
      </c>
      <c r="O54" s="7">
        <v>25000</v>
      </c>
      <c r="P54" s="8"/>
    </row>
    <row r="55" spans="1:16" ht="15" customHeight="1" thickBot="1" x14ac:dyDescent="0.3">
      <c r="A55" s="410">
        <f t="shared" ref="A55:F55" si="1">SUM(A53:A54)</f>
        <v>355781.26</v>
      </c>
      <c r="B55" s="402">
        <f t="shared" si="1"/>
        <v>333756</v>
      </c>
      <c r="C55" s="13">
        <f>SUM(C53:C54)</f>
        <v>352799.2</v>
      </c>
      <c r="D55" s="402">
        <f t="shared" si="1"/>
        <v>354428.97</v>
      </c>
      <c r="E55" s="13">
        <f t="shared" si="1"/>
        <v>365000</v>
      </c>
      <c r="F55" s="13">
        <f t="shared" si="1"/>
        <v>365000</v>
      </c>
      <c r="G55" s="12"/>
      <c r="H55" s="12"/>
      <c r="I55" s="12"/>
      <c r="J55" s="12"/>
      <c r="K55" s="12"/>
      <c r="L55" s="13">
        <f>SUM(L53:L54)</f>
        <v>350000</v>
      </c>
      <c r="M55" s="13">
        <f>SUM(M53:M54)</f>
        <v>350000</v>
      </c>
      <c r="N55" s="13">
        <f>SUM(N53:N54)</f>
        <v>350000</v>
      </c>
      <c r="O55" s="13">
        <f>SUM(O53:O54)</f>
        <v>380000</v>
      </c>
      <c r="P55" s="14" t="s">
        <v>594</v>
      </c>
    </row>
    <row r="56" spans="1:16" ht="3" customHeight="1" thickBot="1" x14ac:dyDescent="0.3">
      <c r="A56" s="411"/>
      <c r="B56" s="390"/>
    </row>
    <row r="57" spans="1:16" ht="15" customHeight="1" thickBot="1" x14ac:dyDescent="0.3">
      <c r="A57" s="414">
        <f>SUM(A9,A30,A35,A46,A50,A55,A38)</f>
        <v>861868.48</v>
      </c>
      <c r="B57" s="28">
        <f>SUM(B9,B30,B35,B46,B50,B55,B38)</f>
        <v>763367.17</v>
      </c>
      <c r="C57" s="30">
        <f>SUM(C9,C30,C35,C46,C50,C55)</f>
        <v>838379.3</v>
      </c>
      <c r="D57" s="30">
        <f>SUM(D9,D30,D35,D46,D50,D55)</f>
        <v>877077.39999999991</v>
      </c>
      <c r="E57" s="30">
        <f>SUM(E9,E30,E35,E46,E50,E38,E55)</f>
        <v>1003578.5800000001</v>
      </c>
      <c r="F57" s="30">
        <f>SUM(F9,F30,F35,F46,F50,F38,F55)</f>
        <v>1118578.58</v>
      </c>
      <c r="G57" s="29"/>
      <c r="H57" s="29"/>
      <c r="I57" s="29"/>
      <c r="J57" s="29"/>
      <c r="K57" s="29"/>
      <c r="L57" s="30">
        <f>SUM(L9,L30,L35,L46,L50,L38,L55)</f>
        <v>688900</v>
      </c>
      <c r="M57" s="30">
        <f>SUM(M9,M30,M35,M46,M50,M38,M55)</f>
        <v>688900</v>
      </c>
      <c r="N57" s="30">
        <f>SUM(N9,N30,N35,N46,N50,N38,N55)</f>
        <v>688900</v>
      </c>
      <c r="O57" s="30">
        <f>SUM(O9,O30,O35,O46,O50,O38,O55)</f>
        <v>782029.02</v>
      </c>
      <c r="P57" s="31" t="s">
        <v>595</v>
      </c>
    </row>
    <row r="58" spans="1:16" ht="3" customHeight="1" thickBot="1" x14ac:dyDescent="0.3">
      <c r="A58" s="411"/>
      <c r="B58" s="390"/>
      <c r="K58" s="4"/>
    </row>
    <row r="59" spans="1:16" ht="16.5" customHeight="1" thickBot="1" x14ac:dyDescent="0.3">
      <c r="A59" s="415"/>
      <c r="B59" s="405"/>
      <c r="C59" s="26"/>
      <c r="D59" s="405"/>
      <c r="E59" s="26"/>
      <c r="F59" s="26"/>
      <c r="G59" s="25"/>
      <c r="H59" s="29" t="s">
        <v>173</v>
      </c>
      <c r="I59" s="25"/>
      <c r="J59" s="25"/>
      <c r="K59" s="25"/>
      <c r="L59" s="26"/>
      <c r="M59" s="26"/>
      <c r="N59" s="26"/>
      <c r="O59" s="26"/>
      <c r="P59" s="27"/>
    </row>
    <row r="60" spans="1:16" ht="3" customHeight="1" thickBot="1" x14ac:dyDescent="0.3">
      <c r="A60" s="411"/>
      <c r="B60" s="390"/>
      <c r="K60" s="4"/>
    </row>
    <row r="61" spans="1:16" ht="16.149999999999999" customHeight="1" x14ac:dyDescent="0.25">
      <c r="A61" s="412"/>
      <c r="B61" s="403"/>
      <c r="C61" s="17"/>
      <c r="D61" s="403"/>
      <c r="E61" s="17"/>
      <c r="F61" s="17"/>
      <c r="G61" s="16"/>
      <c r="H61" s="16"/>
      <c r="I61" s="16" t="s">
        <v>592</v>
      </c>
      <c r="J61" s="16"/>
      <c r="K61" s="16"/>
      <c r="L61" s="17"/>
      <c r="M61" s="17"/>
      <c r="N61" s="17"/>
      <c r="O61" s="17"/>
      <c r="P61" s="18"/>
    </row>
    <row r="62" spans="1:16" ht="16.5" customHeight="1" x14ac:dyDescent="0.25">
      <c r="A62" s="409">
        <v>10911.91</v>
      </c>
      <c r="B62" s="407" t="s">
        <v>998</v>
      </c>
      <c r="C62" s="1">
        <v>235149.56</v>
      </c>
      <c r="D62" s="390">
        <v>303418.75</v>
      </c>
      <c r="E62" s="1">
        <v>259000</v>
      </c>
      <c r="F62" s="1">
        <v>259000</v>
      </c>
      <c r="J62" s="3" t="s">
        <v>539</v>
      </c>
      <c r="K62" s="3" t="s">
        <v>837</v>
      </c>
      <c r="L62" s="1">
        <v>190000</v>
      </c>
      <c r="M62" s="1">
        <v>190000</v>
      </c>
      <c r="N62" s="1">
        <v>190000</v>
      </c>
      <c r="O62" s="1">
        <v>94000</v>
      </c>
      <c r="P62" s="10"/>
    </row>
    <row r="63" spans="1:16" ht="16.5" customHeight="1" x14ac:dyDescent="0.25">
      <c r="A63" s="413">
        <v>0</v>
      </c>
      <c r="B63" s="404">
        <v>279937</v>
      </c>
      <c r="C63" s="7">
        <v>0</v>
      </c>
      <c r="D63" s="404"/>
      <c r="E63" s="7">
        <v>0</v>
      </c>
      <c r="F63" s="7">
        <v>0</v>
      </c>
      <c r="G63" s="6"/>
      <c r="H63" s="6"/>
      <c r="I63" s="6"/>
      <c r="J63" s="6" t="s">
        <v>910</v>
      </c>
      <c r="K63" s="6" t="s">
        <v>59</v>
      </c>
      <c r="L63" s="7">
        <v>0</v>
      </c>
      <c r="M63" s="7">
        <v>5000</v>
      </c>
      <c r="N63" s="7">
        <v>5000</v>
      </c>
      <c r="O63" s="7">
        <v>150</v>
      </c>
      <c r="P63" s="34"/>
    </row>
    <row r="64" spans="1:16" ht="15" customHeight="1" x14ac:dyDescent="0.25">
      <c r="A64" s="409">
        <v>257583.11</v>
      </c>
      <c r="B64" s="390"/>
      <c r="C64" s="5">
        <v>0</v>
      </c>
      <c r="E64" s="5">
        <v>0</v>
      </c>
      <c r="F64" s="5">
        <v>0</v>
      </c>
      <c r="J64" s="3" t="s">
        <v>623</v>
      </c>
      <c r="K64" s="3" t="s">
        <v>607</v>
      </c>
      <c r="L64" s="5">
        <v>0</v>
      </c>
      <c r="M64" s="5">
        <v>0</v>
      </c>
      <c r="N64" s="5">
        <v>0</v>
      </c>
      <c r="O64" s="5">
        <v>0</v>
      </c>
      <c r="P64" s="10"/>
    </row>
    <row r="65" spans="1:16" ht="15" customHeight="1" x14ac:dyDescent="0.25">
      <c r="A65" s="413">
        <v>3000</v>
      </c>
      <c r="B65" s="404"/>
      <c r="C65" s="33">
        <v>0</v>
      </c>
      <c r="D65" s="404"/>
      <c r="E65" s="33">
        <v>3000</v>
      </c>
      <c r="F65" s="33">
        <v>3000</v>
      </c>
      <c r="G65" s="6"/>
      <c r="H65" s="6"/>
      <c r="I65" s="6"/>
      <c r="J65" s="6" t="s">
        <v>624</v>
      </c>
      <c r="K65" s="6" t="s">
        <v>608</v>
      </c>
      <c r="L65" s="33">
        <v>10000</v>
      </c>
      <c r="M65" s="33">
        <v>10000</v>
      </c>
      <c r="N65" s="33">
        <v>10000</v>
      </c>
      <c r="O65" s="33">
        <v>500</v>
      </c>
      <c r="P65" s="8"/>
    </row>
    <row r="66" spans="1:16" ht="15" customHeight="1" x14ac:dyDescent="0.25">
      <c r="A66" s="409">
        <v>4098.22</v>
      </c>
      <c r="B66" s="390"/>
      <c r="C66" s="5">
        <v>0</v>
      </c>
      <c r="E66" s="5">
        <v>92000</v>
      </c>
      <c r="F66" s="5">
        <v>92000</v>
      </c>
      <c r="J66" s="3" t="s">
        <v>625</v>
      </c>
      <c r="K66" s="3" t="s">
        <v>609</v>
      </c>
      <c r="L66" s="5">
        <v>100000</v>
      </c>
      <c r="M66" s="5">
        <v>100000</v>
      </c>
      <c r="N66" s="5">
        <v>100000</v>
      </c>
      <c r="O66" s="5">
        <v>0</v>
      </c>
      <c r="P66" s="10"/>
    </row>
    <row r="67" spans="1:16" ht="15" customHeight="1" x14ac:dyDescent="0.25">
      <c r="A67" s="413">
        <v>2353.1799999999998</v>
      </c>
      <c r="B67" s="404"/>
      <c r="C67" s="33">
        <v>109699.5</v>
      </c>
      <c r="D67" s="404">
        <v>117744.22</v>
      </c>
      <c r="E67" s="33">
        <v>15000</v>
      </c>
      <c r="F67" s="33">
        <v>15000</v>
      </c>
      <c r="G67" s="6"/>
      <c r="H67" s="6"/>
      <c r="I67" s="6"/>
      <c r="J67" s="6" t="s">
        <v>626</v>
      </c>
      <c r="K67" s="6" t="s">
        <v>610</v>
      </c>
      <c r="L67" s="33">
        <v>25000</v>
      </c>
      <c r="M67" s="33">
        <v>25000</v>
      </c>
      <c r="N67" s="33">
        <v>25000</v>
      </c>
      <c r="O67" s="33">
        <v>53000</v>
      </c>
      <c r="P67" s="8"/>
    </row>
    <row r="68" spans="1:16" ht="15" customHeight="1" thickBot="1" x14ac:dyDescent="0.3">
      <c r="A68" s="410">
        <f>SUM(A62:A67)</f>
        <v>277946.41999999993</v>
      </c>
      <c r="B68" s="402">
        <f>SUM(B63:B67)</f>
        <v>279937</v>
      </c>
      <c r="C68" s="13">
        <f>SUM(C62:C67)</f>
        <v>344849.06</v>
      </c>
      <c r="D68" s="402">
        <f>SUM(D62:D67)</f>
        <v>421162.97</v>
      </c>
      <c r="E68" s="13">
        <f>SUM(E62:E67)</f>
        <v>369000</v>
      </c>
      <c r="F68" s="13">
        <f>SUM(F62:F67)</f>
        <v>369000</v>
      </c>
      <c r="G68" s="12"/>
      <c r="H68" s="12"/>
      <c r="I68" s="12"/>
      <c r="J68" s="12"/>
      <c r="K68" s="12"/>
      <c r="L68" s="13">
        <f>SUM(L62:L67)</f>
        <v>325000</v>
      </c>
      <c r="M68" s="13">
        <f>SUM(M62:M67)</f>
        <v>330000</v>
      </c>
      <c r="N68" s="13">
        <f>SUM(N62:N67)</f>
        <v>330000</v>
      </c>
      <c r="O68" s="13">
        <f>SUM(O62:O67)</f>
        <v>147650</v>
      </c>
      <c r="P68" s="14" t="s">
        <v>593</v>
      </c>
    </row>
    <row r="69" spans="1:16" ht="3" customHeight="1" thickBot="1" x14ac:dyDescent="0.3">
      <c r="A69" s="411"/>
      <c r="B69" s="390"/>
    </row>
    <row r="70" spans="1:16" ht="16.5" customHeight="1" x14ac:dyDescent="0.25">
      <c r="A70" s="412"/>
      <c r="B70" s="406" t="s">
        <v>999</v>
      </c>
      <c r="C70" s="17"/>
      <c r="D70" s="403"/>
      <c r="E70" s="17"/>
      <c r="F70" s="17"/>
      <c r="G70" s="16"/>
      <c r="H70" s="16"/>
      <c r="I70" s="16" t="s">
        <v>32</v>
      </c>
      <c r="J70" s="16"/>
      <c r="K70" s="16"/>
      <c r="L70" s="17"/>
      <c r="M70" s="17"/>
      <c r="N70" s="17"/>
      <c r="O70" s="17"/>
      <c r="P70" s="18"/>
    </row>
    <row r="71" spans="1:16" ht="16.5" customHeight="1" x14ac:dyDescent="0.25">
      <c r="A71" s="409">
        <v>450</v>
      </c>
      <c r="B71" s="390">
        <v>156712</v>
      </c>
      <c r="C71" s="1">
        <v>7902.27</v>
      </c>
      <c r="D71" s="390">
        <v>7188.01</v>
      </c>
      <c r="E71" s="1">
        <v>10500</v>
      </c>
      <c r="F71" s="1">
        <v>10500</v>
      </c>
      <c r="J71" s="3" t="s">
        <v>205</v>
      </c>
      <c r="K71" s="3" t="s">
        <v>33</v>
      </c>
      <c r="L71" s="1">
        <v>5000</v>
      </c>
      <c r="M71" s="1">
        <v>5000</v>
      </c>
      <c r="N71" s="1">
        <v>5000</v>
      </c>
      <c r="O71" s="1">
        <v>8000</v>
      </c>
      <c r="P71" s="24"/>
    </row>
    <row r="72" spans="1:16" ht="16.5" customHeight="1" x14ac:dyDescent="0.25">
      <c r="A72" s="413">
        <v>4220</v>
      </c>
      <c r="B72" s="404"/>
      <c r="C72" s="7">
        <v>65772.289999999994</v>
      </c>
      <c r="D72" s="404">
        <v>45567.39</v>
      </c>
      <c r="E72" s="7">
        <v>40000</v>
      </c>
      <c r="F72" s="7">
        <v>40000</v>
      </c>
      <c r="G72" s="6"/>
      <c r="H72" s="6"/>
      <c r="I72" s="6"/>
      <c r="J72" s="6" t="s">
        <v>206</v>
      </c>
      <c r="K72" s="6" t="s">
        <v>34</v>
      </c>
      <c r="L72" s="7">
        <v>75000</v>
      </c>
      <c r="M72" s="7">
        <v>75000</v>
      </c>
      <c r="N72" s="7">
        <v>75000</v>
      </c>
      <c r="O72" s="7">
        <v>55000</v>
      </c>
      <c r="P72" s="34" t="s">
        <v>1036</v>
      </c>
    </row>
    <row r="73" spans="1:16" ht="16.5" customHeight="1" x14ac:dyDescent="0.25">
      <c r="A73" s="409"/>
      <c r="B73" s="390"/>
      <c r="C73" s="1">
        <v>5942</v>
      </c>
      <c r="E73" s="1">
        <v>0</v>
      </c>
      <c r="F73" s="1">
        <v>0</v>
      </c>
      <c r="J73" s="3" t="s">
        <v>207</v>
      </c>
      <c r="K73" s="3" t="s">
        <v>35</v>
      </c>
      <c r="L73" s="1">
        <v>0</v>
      </c>
      <c r="M73" s="1">
        <v>0</v>
      </c>
      <c r="N73" s="1">
        <v>0</v>
      </c>
      <c r="O73" s="1">
        <v>0</v>
      </c>
      <c r="P73" s="24"/>
    </row>
    <row r="74" spans="1:16" ht="16.5" customHeight="1" x14ac:dyDescent="0.25">
      <c r="A74" s="413">
        <v>0</v>
      </c>
      <c r="B74" s="404"/>
      <c r="C74" s="7">
        <v>13807.95</v>
      </c>
      <c r="D74" s="404">
        <v>15717</v>
      </c>
      <c r="E74" s="7">
        <v>19000</v>
      </c>
      <c r="F74" s="7">
        <v>19000</v>
      </c>
      <c r="G74" s="6"/>
      <c r="H74" s="6"/>
      <c r="I74" s="6"/>
      <c r="J74" s="6" t="s">
        <v>208</v>
      </c>
      <c r="K74" s="6" t="s">
        <v>36</v>
      </c>
      <c r="L74" s="7">
        <v>50000</v>
      </c>
      <c r="M74" s="7">
        <v>50000</v>
      </c>
      <c r="N74" s="7">
        <v>50000</v>
      </c>
      <c r="O74" s="7">
        <v>50000</v>
      </c>
      <c r="P74" s="34" t="s">
        <v>977</v>
      </c>
    </row>
    <row r="75" spans="1:16" ht="16.5" customHeight="1" x14ac:dyDescent="0.25">
      <c r="A75" s="409">
        <v>0</v>
      </c>
      <c r="B75" s="390"/>
      <c r="C75" s="1">
        <v>0</v>
      </c>
      <c r="D75" s="390">
        <v>0</v>
      </c>
      <c r="E75" s="1">
        <v>0</v>
      </c>
      <c r="F75" s="1">
        <v>0</v>
      </c>
      <c r="J75" s="3" t="s">
        <v>1052</v>
      </c>
      <c r="K75" s="3" t="s">
        <v>976</v>
      </c>
      <c r="O75" s="1">
        <v>5000</v>
      </c>
      <c r="P75" s="24"/>
    </row>
    <row r="76" spans="1:16" ht="16.5" customHeight="1" x14ac:dyDescent="0.25">
      <c r="A76" s="413">
        <v>0</v>
      </c>
      <c r="B76" s="404"/>
      <c r="C76" s="7">
        <v>2868.76</v>
      </c>
      <c r="D76" s="404">
        <v>7290.91</v>
      </c>
      <c r="E76" s="7">
        <v>5000</v>
      </c>
      <c r="F76" s="7">
        <v>5000</v>
      </c>
      <c r="G76" s="6"/>
      <c r="H76" s="6"/>
      <c r="I76" s="6"/>
      <c r="J76" s="6" t="s">
        <v>209</v>
      </c>
      <c r="K76" s="6" t="s">
        <v>38</v>
      </c>
      <c r="L76" s="7">
        <v>3300</v>
      </c>
      <c r="M76" s="7">
        <v>3300</v>
      </c>
      <c r="N76" s="7">
        <v>3300</v>
      </c>
      <c r="O76" s="7">
        <v>5000</v>
      </c>
      <c r="P76" s="34"/>
    </row>
    <row r="77" spans="1:16" ht="16.5" customHeight="1" x14ac:dyDescent="0.25">
      <c r="A77" s="409">
        <v>44.02</v>
      </c>
      <c r="B77" s="390"/>
      <c r="C77" s="1">
        <v>35.81</v>
      </c>
      <c r="D77" s="390">
        <v>18.97</v>
      </c>
      <c r="E77" s="1">
        <v>1000</v>
      </c>
      <c r="F77" s="1">
        <v>1000</v>
      </c>
      <c r="J77" s="3" t="s">
        <v>210</v>
      </c>
      <c r="K77" s="3" t="s">
        <v>39</v>
      </c>
      <c r="L77" s="1">
        <v>100</v>
      </c>
      <c r="M77" s="1">
        <v>100</v>
      </c>
      <c r="N77" s="1">
        <v>100</v>
      </c>
      <c r="O77" s="1">
        <v>0</v>
      </c>
      <c r="P77" s="24"/>
    </row>
    <row r="78" spans="1:16" ht="16.5" customHeight="1" x14ac:dyDescent="0.25">
      <c r="A78" s="413">
        <v>0</v>
      </c>
      <c r="B78" s="404"/>
      <c r="C78" s="7">
        <v>982.38</v>
      </c>
      <c r="D78" s="404">
        <v>1637.31</v>
      </c>
      <c r="E78" s="7">
        <v>2000</v>
      </c>
      <c r="F78" s="7">
        <v>2000</v>
      </c>
      <c r="G78" s="6"/>
      <c r="H78" s="6"/>
      <c r="I78" s="6"/>
      <c r="J78" s="6" t="s">
        <v>211</v>
      </c>
      <c r="K78" s="6" t="s">
        <v>40</v>
      </c>
      <c r="L78" s="7">
        <v>500</v>
      </c>
      <c r="M78" s="7">
        <v>500</v>
      </c>
      <c r="N78" s="7">
        <v>500</v>
      </c>
      <c r="O78" s="7">
        <v>500</v>
      </c>
      <c r="P78" s="34"/>
    </row>
    <row r="79" spans="1:16" ht="16.5" customHeight="1" x14ac:dyDescent="0.25">
      <c r="A79" s="409">
        <v>161.76</v>
      </c>
      <c r="B79" s="390"/>
      <c r="C79" s="1">
        <v>2156.02</v>
      </c>
      <c r="D79" s="390">
        <v>450.59</v>
      </c>
      <c r="E79" s="1">
        <v>2500</v>
      </c>
      <c r="F79" s="1">
        <v>2500</v>
      </c>
      <c r="J79" s="3" t="s">
        <v>212</v>
      </c>
      <c r="K79" s="3" t="s">
        <v>41</v>
      </c>
      <c r="L79" s="1">
        <v>600</v>
      </c>
      <c r="M79" s="1">
        <v>600</v>
      </c>
      <c r="N79" s="1">
        <v>600</v>
      </c>
      <c r="O79" s="1">
        <v>600</v>
      </c>
      <c r="P79" s="24"/>
    </row>
    <row r="80" spans="1:16" ht="16.5" customHeight="1" x14ac:dyDescent="0.25">
      <c r="A80" s="413">
        <v>144336.87</v>
      </c>
      <c r="B80" s="404"/>
      <c r="C80" s="7">
        <v>1673.67</v>
      </c>
      <c r="D80" s="404">
        <v>957.18</v>
      </c>
      <c r="E80" s="7">
        <v>1000</v>
      </c>
      <c r="F80" s="7">
        <v>1000</v>
      </c>
      <c r="G80" s="6"/>
      <c r="H80" s="6"/>
      <c r="I80" s="6"/>
      <c r="J80" s="6" t="s">
        <v>213</v>
      </c>
      <c r="K80" s="6" t="s">
        <v>4</v>
      </c>
      <c r="L80" s="7">
        <v>1000</v>
      </c>
      <c r="M80" s="7">
        <v>1000</v>
      </c>
      <c r="N80" s="7">
        <v>1000</v>
      </c>
      <c r="O80" s="7">
        <v>1000</v>
      </c>
      <c r="P80" s="34"/>
    </row>
    <row r="81" spans="1:16" ht="16.5" customHeight="1" x14ac:dyDescent="0.25">
      <c r="A81" s="409">
        <v>3141.01</v>
      </c>
      <c r="B81" s="390"/>
      <c r="C81" s="1">
        <v>2467.37</v>
      </c>
      <c r="D81" s="390">
        <v>801.24</v>
      </c>
      <c r="E81" s="1">
        <v>12000</v>
      </c>
      <c r="F81" s="1">
        <v>12000</v>
      </c>
      <c r="J81" s="3" t="s">
        <v>214</v>
      </c>
      <c r="K81" s="3" t="s">
        <v>42</v>
      </c>
      <c r="L81" s="1">
        <v>900</v>
      </c>
      <c r="M81" s="1">
        <v>900</v>
      </c>
      <c r="N81" s="1">
        <v>900</v>
      </c>
      <c r="O81" s="1">
        <v>2500</v>
      </c>
      <c r="P81" s="24"/>
    </row>
    <row r="82" spans="1:16" ht="16.5" customHeight="1" x14ac:dyDescent="0.25">
      <c r="A82" s="413">
        <v>571.91</v>
      </c>
      <c r="B82" s="404"/>
      <c r="C82" s="7">
        <v>6402.81</v>
      </c>
      <c r="D82" s="404">
        <v>8147.15</v>
      </c>
      <c r="E82" s="7">
        <v>5000</v>
      </c>
      <c r="F82" s="7">
        <v>5000</v>
      </c>
      <c r="G82" s="6"/>
      <c r="H82" s="6"/>
      <c r="I82" s="6"/>
      <c r="J82" s="6" t="s">
        <v>215</v>
      </c>
      <c r="K82" s="6" t="s">
        <v>43</v>
      </c>
      <c r="L82" s="7">
        <v>7000</v>
      </c>
      <c r="M82" s="7">
        <v>7000</v>
      </c>
      <c r="N82" s="7">
        <v>7000</v>
      </c>
      <c r="O82" s="7">
        <v>3000</v>
      </c>
      <c r="P82" s="34"/>
    </row>
    <row r="83" spans="1:16" ht="16.5" customHeight="1" x14ac:dyDescent="0.25">
      <c r="A83" s="409">
        <v>34</v>
      </c>
      <c r="B83" s="390"/>
      <c r="C83" s="1">
        <v>11443.18</v>
      </c>
      <c r="D83" s="390">
        <v>11811.97</v>
      </c>
      <c r="E83" s="1">
        <v>7500</v>
      </c>
      <c r="F83" s="1">
        <v>7500</v>
      </c>
      <c r="J83" s="3" t="s">
        <v>216</v>
      </c>
      <c r="K83" s="3" t="s">
        <v>44</v>
      </c>
      <c r="L83" s="1">
        <v>15000</v>
      </c>
      <c r="M83" s="1">
        <v>15000</v>
      </c>
      <c r="N83" s="1">
        <v>15000</v>
      </c>
      <c r="O83" s="1">
        <v>15000</v>
      </c>
      <c r="P83" s="24"/>
    </row>
    <row r="84" spans="1:16" ht="16.5" customHeight="1" x14ac:dyDescent="0.25">
      <c r="A84" s="413">
        <v>100</v>
      </c>
      <c r="B84" s="404"/>
      <c r="C84" s="7">
        <v>17572.689999999999</v>
      </c>
      <c r="D84" s="404">
        <v>15228</v>
      </c>
      <c r="E84" s="7">
        <v>4000</v>
      </c>
      <c r="F84" s="7">
        <v>4000</v>
      </c>
      <c r="G84" s="6"/>
      <c r="H84" s="6"/>
      <c r="I84" s="6"/>
      <c r="J84" s="6" t="s">
        <v>217</v>
      </c>
      <c r="K84" s="6" t="s">
        <v>45</v>
      </c>
      <c r="L84" s="7">
        <v>10000</v>
      </c>
      <c r="M84" s="7">
        <v>10000</v>
      </c>
      <c r="N84" s="7">
        <v>10000</v>
      </c>
      <c r="O84" s="7">
        <v>7000</v>
      </c>
      <c r="P84" s="34" t="s">
        <v>1038</v>
      </c>
    </row>
    <row r="85" spans="1:16" ht="16.5" customHeight="1" x14ac:dyDescent="0.25">
      <c r="A85" s="409">
        <v>1480.25</v>
      </c>
      <c r="B85" s="390"/>
      <c r="C85" s="1">
        <v>3641.39</v>
      </c>
      <c r="D85" s="390">
        <v>2094.5500000000002</v>
      </c>
      <c r="E85" s="1">
        <v>2500</v>
      </c>
      <c r="F85" s="1">
        <v>2500</v>
      </c>
      <c r="J85" s="3" t="s">
        <v>218</v>
      </c>
      <c r="K85" s="3" t="s">
        <v>46</v>
      </c>
      <c r="L85" s="1">
        <v>2000</v>
      </c>
      <c r="M85" s="1">
        <v>2000</v>
      </c>
      <c r="N85" s="1">
        <v>2000</v>
      </c>
      <c r="O85" s="1">
        <v>8000</v>
      </c>
      <c r="P85" s="24" t="s">
        <v>1039</v>
      </c>
    </row>
    <row r="86" spans="1:16" ht="16.5" customHeight="1" x14ac:dyDescent="0.25">
      <c r="A86" s="413">
        <v>0</v>
      </c>
      <c r="B86" s="404"/>
      <c r="C86" s="7">
        <v>0</v>
      </c>
      <c r="D86" s="404"/>
      <c r="E86" s="7">
        <v>1300</v>
      </c>
      <c r="F86" s="7">
        <v>1300</v>
      </c>
      <c r="G86" s="6"/>
      <c r="H86" s="6"/>
      <c r="I86" s="6"/>
      <c r="J86" s="6" t="s">
        <v>219</v>
      </c>
      <c r="K86" s="6" t="s">
        <v>47</v>
      </c>
      <c r="L86" s="7">
        <v>0</v>
      </c>
      <c r="M86" s="7">
        <v>0</v>
      </c>
      <c r="N86" s="7">
        <v>0</v>
      </c>
      <c r="O86" s="7">
        <v>1000</v>
      </c>
      <c r="P86" s="34"/>
    </row>
    <row r="87" spans="1:16" ht="16.5" customHeight="1" x14ac:dyDescent="0.25">
      <c r="A87" s="409">
        <v>0</v>
      </c>
      <c r="B87" s="390"/>
      <c r="C87" s="1">
        <v>0</v>
      </c>
      <c r="E87" s="1">
        <v>1000</v>
      </c>
      <c r="F87" s="1">
        <v>1000</v>
      </c>
      <c r="J87" s="3" t="s">
        <v>220</v>
      </c>
      <c r="K87" s="3" t="s">
        <v>48</v>
      </c>
      <c r="L87" s="1">
        <v>0</v>
      </c>
      <c r="M87" s="1">
        <v>0</v>
      </c>
      <c r="N87" s="1">
        <v>0</v>
      </c>
      <c r="O87" s="1">
        <v>0</v>
      </c>
      <c r="P87" s="24"/>
    </row>
    <row r="88" spans="1:16" ht="16.5" customHeight="1" x14ac:dyDescent="0.25">
      <c r="A88" s="413">
        <v>500</v>
      </c>
      <c r="B88" s="404"/>
      <c r="C88" s="7">
        <v>1270.24</v>
      </c>
      <c r="D88" s="404"/>
      <c r="E88" s="7">
        <v>1000</v>
      </c>
      <c r="F88" s="7">
        <v>1000</v>
      </c>
      <c r="G88" s="6"/>
      <c r="H88" s="6"/>
      <c r="I88" s="6"/>
      <c r="J88" s="6" t="s">
        <v>221</v>
      </c>
      <c r="K88" s="6" t="s">
        <v>114</v>
      </c>
      <c r="L88" s="7">
        <v>1000</v>
      </c>
      <c r="M88" s="7">
        <v>1000</v>
      </c>
      <c r="N88" s="7">
        <v>1000</v>
      </c>
      <c r="O88" s="7">
        <v>1000</v>
      </c>
      <c r="P88" s="34"/>
    </row>
    <row r="89" spans="1:16" ht="16.5" customHeight="1" x14ac:dyDescent="0.25">
      <c r="A89" s="409">
        <v>135</v>
      </c>
      <c r="B89" s="390"/>
      <c r="C89" s="1">
        <v>901.24</v>
      </c>
      <c r="D89" s="390">
        <v>80.75</v>
      </c>
      <c r="E89" s="1">
        <v>1200</v>
      </c>
      <c r="F89" s="1">
        <v>1200</v>
      </c>
      <c r="J89" s="3" t="s">
        <v>222</v>
      </c>
      <c r="K89" s="3" t="s">
        <v>49</v>
      </c>
      <c r="L89" s="1">
        <v>1000</v>
      </c>
      <c r="M89" s="1">
        <v>1000</v>
      </c>
      <c r="N89" s="1">
        <v>1000</v>
      </c>
      <c r="O89" s="1">
        <v>0</v>
      </c>
      <c r="P89" s="24"/>
    </row>
    <row r="90" spans="1:16" ht="16.5" customHeight="1" x14ac:dyDescent="0.25">
      <c r="A90" s="413">
        <v>0</v>
      </c>
      <c r="B90" s="404"/>
      <c r="C90" s="7">
        <v>0</v>
      </c>
      <c r="D90" s="404"/>
      <c r="E90" s="7">
        <v>0</v>
      </c>
      <c r="F90" s="7">
        <v>0</v>
      </c>
      <c r="G90" s="6"/>
      <c r="H90" s="6"/>
      <c r="I90" s="6"/>
      <c r="J90" s="6" t="s">
        <v>223</v>
      </c>
      <c r="K90" s="6" t="s">
        <v>50</v>
      </c>
      <c r="L90" s="7">
        <v>5000</v>
      </c>
      <c r="M90" s="7">
        <v>5000</v>
      </c>
      <c r="N90" s="7">
        <v>5000</v>
      </c>
      <c r="O90" s="7">
        <v>1000</v>
      </c>
      <c r="P90" s="34"/>
    </row>
    <row r="91" spans="1:16" ht="16.5" customHeight="1" x14ac:dyDescent="0.25">
      <c r="A91" s="409">
        <v>300.77999999999997</v>
      </c>
      <c r="B91" s="390"/>
      <c r="C91" s="1">
        <v>0</v>
      </c>
      <c r="E91" s="1">
        <v>1000</v>
      </c>
      <c r="F91" s="1">
        <v>1000</v>
      </c>
      <c r="J91" s="3" t="s">
        <v>224</v>
      </c>
      <c r="K91" s="3" t="s">
        <v>51</v>
      </c>
      <c r="L91" s="1">
        <v>0</v>
      </c>
      <c r="M91" s="1">
        <v>0</v>
      </c>
      <c r="N91" s="1">
        <v>0</v>
      </c>
      <c r="O91" s="1">
        <v>0</v>
      </c>
      <c r="P91" s="24"/>
    </row>
    <row r="92" spans="1:16" ht="16.5" customHeight="1" x14ac:dyDescent="0.25">
      <c r="A92" s="413">
        <v>0</v>
      </c>
      <c r="B92" s="404"/>
      <c r="C92" s="7">
        <v>100</v>
      </c>
      <c r="D92" s="404">
        <v>761.79</v>
      </c>
      <c r="E92" s="7">
        <v>3000</v>
      </c>
      <c r="F92" s="7">
        <v>3000</v>
      </c>
      <c r="G92" s="6"/>
      <c r="H92" s="6"/>
      <c r="I92" s="6"/>
      <c r="J92" s="6" t="s">
        <v>225</v>
      </c>
      <c r="K92" s="6" t="s">
        <v>52</v>
      </c>
      <c r="L92" s="7">
        <v>1000</v>
      </c>
      <c r="M92" s="7">
        <v>1000</v>
      </c>
      <c r="N92" s="7">
        <v>1000</v>
      </c>
      <c r="O92" s="7">
        <v>1000</v>
      </c>
      <c r="P92" s="34"/>
    </row>
    <row r="93" spans="1:16" ht="16.5" customHeight="1" x14ac:dyDescent="0.25">
      <c r="A93" s="409">
        <v>0</v>
      </c>
      <c r="B93" s="390"/>
      <c r="C93" s="1">
        <v>0</v>
      </c>
      <c r="D93" s="390">
        <v>2820.76</v>
      </c>
      <c r="E93" s="1">
        <v>2000</v>
      </c>
      <c r="F93" s="1">
        <v>2000</v>
      </c>
      <c r="J93" s="3" t="s">
        <v>226</v>
      </c>
      <c r="K93" s="3" t="s">
        <v>53</v>
      </c>
      <c r="L93" s="1">
        <v>3000</v>
      </c>
      <c r="M93" s="1">
        <v>3000</v>
      </c>
      <c r="N93" s="1">
        <v>3000</v>
      </c>
      <c r="O93" s="1">
        <v>1000</v>
      </c>
      <c r="P93" s="24"/>
    </row>
    <row r="94" spans="1:16" ht="16.5" customHeight="1" x14ac:dyDescent="0.25">
      <c r="A94" s="413">
        <v>1469.38</v>
      </c>
      <c r="B94" s="404"/>
      <c r="C94" s="7">
        <v>3011.6</v>
      </c>
      <c r="D94" s="404">
        <v>4668.51</v>
      </c>
      <c r="E94" s="7">
        <v>4000</v>
      </c>
      <c r="F94" s="7">
        <v>4000</v>
      </c>
      <c r="G94" s="6"/>
      <c r="H94" s="6"/>
      <c r="I94" s="6"/>
      <c r="J94" s="6" t="s">
        <v>227</v>
      </c>
      <c r="K94" s="6" t="s">
        <v>54</v>
      </c>
      <c r="L94" s="7">
        <v>3500</v>
      </c>
      <c r="M94" s="7">
        <v>3500</v>
      </c>
      <c r="N94" s="7">
        <v>3500</v>
      </c>
      <c r="O94" s="7">
        <v>3500</v>
      </c>
      <c r="P94" s="34"/>
    </row>
    <row r="95" spans="1:16" ht="16.5" customHeight="1" x14ac:dyDescent="0.25">
      <c r="A95" s="409">
        <v>497</v>
      </c>
      <c r="B95" s="390"/>
      <c r="C95" s="1">
        <v>4325.57</v>
      </c>
      <c r="D95" s="390">
        <v>2313.75</v>
      </c>
      <c r="E95" s="1">
        <v>2000</v>
      </c>
      <c r="F95" s="1">
        <v>2000</v>
      </c>
      <c r="J95" s="3" t="s">
        <v>228</v>
      </c>
      <c r="K95" s="3" t="s">
        <v>55</v>
      </c>
      <c r="L95" s="1">
        <v>2000</v>
      </c>
      <c r="M95" s="1">
        <v>2000</v>
      </c>
      <c r="N95" s="1">
        <v>2000</v>
      </c>
      <c r="O95" s="1">
        <v>2000</v>
      </c>
      <c r="P95" s="24"/>
    </row>
    <row r="96" spans="1:16" ht="16.5" customHeight="1" x14ac:dyDescent="0.25">
      <c r="A96" s="413">
        <v>0</v>
      </c>
      <c r="B96" s="404"/>
      <c r="C96" s="7">
        <v>0</v>
      </c>
      <c r="D96" s="404">
        <v>8679</v>
      </c>
      <c r="E96" s="7">
        <v>10000</v>
      </c>
      <c r="F96" s="7">
        <v>10000</v>
      </c>
      <c r="G96" s="6"/>
      <c r="H96" s="6"/>
      <c r="I96" s="6"/>
      <c r="J96" s="6" t="s">
        <v>814</v>
      </c>
      <c r="K96" s="6" t="s">
        <v>813</v>
      </c>
      <c r="L96" s="7">
        <v>0</v>
      </c>
      <c r="M96" s="7">
        <v>0</v>
      </c>
      <c r="N96" s="7">
        <v>0</v>
      </c>
      <c r="O96" s="7">
        <v>0</v>
      </c>
      <c r="P96" s="34"/>
    </row>
    <row r="97" spans="1:16" ht="16.5" customHeight="1" x14ac:dyDescent="0.25">
      <c r="A97" s="409">
        <v>191.64</v>
      </c>
      <c r="B97" s="390"/>
      <c r="C97" s="1">
        <v>10225.86</v>
      </c>
      <c r="D97" s="390">
        <v>18307.5</v>
      </c>
      <c r="E97" s="1">
        <v>5500</v>
      </c>
      <c r="F97" s="1">
        <v>5500</v>
      </c>
      <c r="J97" s="3" t="s">
        <v>229</v>
      </c>
      <c r="K97" s="3" t="s">
        <v>56</v>
      </c>
      <c r="L97" s="1">
        <v>7500</v>
      </c>
      <c r="M97" s="1">
        <v>7500</v>
      </c>
      <c r="N97" s="1">
        <v>7500</v>
      </c>
      <c r="O97" s="1">
        <v>2200</v>
      </c>
      <c r="P97" s="24"/>
    </row>
    <row r="98" spans="1:16" ht="16.5" customHeight="1" x14ac:dyDescent="0.25">
      <c r="A98" s="413">
        <v>0</v>
      </c>
      <c r="B98" s="404"/>
      <c r="C98" s="7">
        <v>588.67999999999995</v>
      </c>
      <c r="D98" s="404">
        <v>426.96</v>
      </c>
      <c r="E98" s="7">
        <v>2000</v>
      </c>
      <c r="F98" s="7">
        <v>2000</v>
      </c>
      <c r="G98" s="6"/>
      <c r="H98" s="6"/>
      <c r="I98" s="6"/>
      <c r="J98" s="6" t="s">
        <v>230</v>
      </c>
      <c r="K98" s="6" t="s">
        <v>57</v>
      </c>
      <c r="L98" s="7">
        <v>500</v>
      </c>
      <c r="M98" s="7">
        <v>500</v>
      </c>
      <c r="N98" s="7">
        <v>500</v>
      </c>
      <c r="O98" s="7">
        <v>0</v>
      </c>
      <c r="P98" s="34"/>
    </row>
    <row r="99" spans="1:16" ht="16.5" customHeight="1" x14ac:dyDescent="0.25">
      <c r="A99" s="409">
        <v>0</v>
      </c>
      <c r="B99" s="390"/>
      <c r="C99" s="1">
        <v>810.73</v>
      </c>
      <c r="D99" s="390">
        <v>2443.75</v>
      </c>
      <c r="E99" s="1">
        <v>900</v>
      </c>
      <c r="F99" s="1">
        <v>900</v>
      </c>
      <c r="J99" s="3" t="s">
        <v>231</v>
      </c>
      <c r="K99" s="3" t="s">
        <v>58</v>
      </c>
      <c r="L99" s="1">
        <v>900</v>
      </c>
      <c r="M99" s="1">
        <v>900</v>
      </c>
      <c r="N99" s="1">
        <v>900</v>
      </c>
      <c r="O99" s="1">
        <v>0</v>
      </c>
      <c r="P99" s="24"/>
    </row>
    <row r="100" spans="1:16" ht="16.5" customHeight="1" x14ac:dyDescent="0.25">
      <c r="A100" s="413">
        <v>2000</v>
      </c>
      <c r="B100" s="404"/>
      <c r="C100" s="7">
        <v>0</v>
      </c>
      <c r="D100" s="404">
        <v>5000</v>
      </c>
      <c r="E100" s="7">
        <v>2000</v>
      </c>
      <c r="F100" s="7">
        <v>2000</v>
      </c>
      <c r="G100" s="6"/>
      <c r="H100" s="6"/>
      <c r="I100" s="6"/>
      <c r="J100" s="6" t="s">
        <v>573</v>
      </c>
      <c r="K100" s="6" t="s">
        <v>28</v>
      </c>
      <c r="L100" s="7">
        <v>2000</v>
      </c>
      <c r="M100" s="7">
        <v>2000</v>
      </c>
      <c r="N100" s="7">
        <v>2000</v>
      </c>
      <c r="O100" s="7">
        <v>0</v>
      </c>
      <c r="P100" s="34"/>
    </row>
    <row r="101" spans="1:16" ht="16.5" customHeight="1" x14ac:dyDescent="0.25">
      <c r="A101" s="409">
        <v>0</v>
      </c>
      <c r="B101" s="390"/>
      <c r="C101" s="1">
        <v>24000.48</v>
      </c>
      <c r="D101" s="390">
        <v>2412.4899999999998</v>
      </c>
      <c r="E101" s="1">
        <v>24000</v>
      </c>
      <c r="F101" s="1">
        <v>24000</v>
      </c>
      <c r="J101" s="3" t="s">
        <v>232</v>
      </c>
      <c r="K101" s="3" t="s">
        <v>59</v>
      </c>
      <c r="L101" s="1">
        <v>5000</v>
      </c>
      <c r="M101" s="1">
        <v>0</v>
      </c>
      <c r="N101" s="1">
        <v>0</v>
      </c>
      <c r="O101" s="1">
        <v>1200</v>
      </c>
      <c r="P101" s="24"/>
    </row>
    <row r="102" spans="1:16" ht="16.5" customHeight="1" x14ac:dyDescent="0.25">
      <c r="A102" s="413">
        <v>0</v>
      </c>
      <c r="B102" s="404"/>
      <c r="C102" s="7">
        <v>3000</v>
      </c>
      <c r="D102" s="404">
        <v>4121.3</v>
      </c>
      <c r="E102" s="7">
        <v>3500</v>
      </c>
      <c r="F102" s="7">
        <v>3500</v>
      </c>
      <c r="G102" s="6"/>
      <c r="H102" s="6"/>
      <c r="I102" s="6"/>
      <c r="J102" s="6" t="s">
        <v>233</v>
      </c>
      <c r="K102" s="6" t="s">
        <v>60</v>
      </c>
      <c r="L102" s="7">
        <v>8700</v>
      </c>
      <c r="M102" s="7">
        <v>8700</v>
      </c>
      <c r="N102" s="7">
        <v>8700</v>
      </c>
      <c r="O102" s="7">
        <v>7600</v>
      </c>
      <c r="P102" s="34"/>
    </row>
    <row r="103" spans="1:16" ht="15" customHeight="1" thickBot="1" x14ac:dyDescent="0.3">
      <c r="A103" s="410">
        <f t="shared" ref="A103:F103" si="2">SUM(A71:A102)</f>
        <v>159633.62000000002</v>
      </c>
      <c r="B103" s="402">
        <f t="shared" si="2"/>
        <v>156712</v>
      </c>
      <c r="C103" s="13">
        <f>SUM(C71:C102)</f>
        <v>190902.99</v>
      </c>
      <c r="D103" s="13">
        <f t="shared" si="2"/>
        <v>168946.82999999993</v>
      </c>
      <c r="E103" s="13">
        <f t="shared" si="2"/>
        <v>176400</v>
      </c>
      <c r="F103" s="13">
        <f t="shared" si="2"/>
        <v>176400</v>
      </c>
      <c r="G103" s="12"/>
      <c r="H103" s="12"/>
      <c r="I103" s="12"/>
      <c r="J103" s="12"/>
      <c r="K103" s="12"/>
      <c r="L103" s="13">
        <f>SUM(L71:L102)</f>
        <v>211500</v>
      </c>
      <c r="M103" s="13">
        <f>SUM(M71:M102)</f>
        <v>206500</v>
      </c>
      <c r="N103" s="13">
        <f>SUM(N71:N102)</f>
        <v>206500</v>
      </c>
      <c r="O103" s="13">
        <f>SUM(O71:O102)</f>
        <v>182100</v>
      </c>
      <c r="P103" s="14" t="s">
        <v>590</v>
      </c>
    </row>
    <row r="104" spans="1:16" ht="3" customHeight="1" thickBot="1" x14ac:dyDescent="0.3">
      <c r="A104" s="411"/>
      <c r="B104" s="390"/>
    </row>
    <row r="105" spans="1:16" ht="16.5" customHeight="1" x14ac:dyDescent="0.25">
      <c r="A105" s="412"/>
      <c r="B105" s="406" t="s">
        <v>1000</v>
      </c>
      <c r="C105" s="17"/>
      <c r="D105" s="403"/>
      <c r="E105" s="17"/>
      <c r="F105" s="17"/>
      <c r="G105" s="16"/>
      <c r="H105" s="16"/>
      <c r="I105" s="16" t="s">
        <v>61</v>
      </c>
      <c r="J105" s="16"/>
      <c r="K105" s="16"/>
      <c r="L105" s="17"/>
      <c r="M105" s="17"/>
      <c r="N105" s="17"/>
      <c r="O105" s="17"/>
      <c r="P105" s="18"/>
    </row>
    <row r="106" spans="1:16" ht="16.5" customHeight="1" x14ac:dyDescent="0.25">
      <c r="A106" s="409">
        <v>0</v>
      </c>
      <c r="B106" s="390">
        <v>113906</v>
      </c>
      <c r="C106" s="1">
        <v>9441.92</v>
      </c>
      <c r="D106" s="390">
        <v>18315.580000000002</v>
      </c>
      <c r="E106" s="1">
        <v>15000</v>
      </c>
      <c r="F106" s="1">
        <v>15000</v>
      </c>
      <c r="J106" s="3" t="s">
        <v>234</v>
      </c>
      <c r="K106" s="3" t="s">
        <v>62</v>
      </c>
      <c r="L106" s="1">
        <v>2500</v>
      </c>
      <c r="M106" s="1">
        <v>2500</v>
      </c>
      <c r="N106" s="1">
        <v>2500</v>
      </c>
      <c r="O106" s="1">
        <v>2500</v>
      </c>
      <c r="P106" s="10"/>
    </row>
    <row r="107" spans="1:16" ht="16.5" customHeight="1" x14ac:dyDescent="0.25">
      <c r="A107" s="413">
        <v>0</v>
      </c>
      <c r="B107" s="404"/>
      <c r="C107" s="7">
        <v>8350</v>
      </c>
      <c r="D107" s="404"/>
      <c r="E107" s="7">
        <v>8650</v>
      </c>
      <c r="F107" s="7">
        <v>8650</v>
      </c>
      <c r="G107" s="6"/>
      <c r="H107" s="6"/>
      <c r="I107" s="6"/>
      <c r="J107" s="6" t="s">
        <v>235</v>
      </c>
      <c r="K107" s="6" t="s">
        <v>700</v>
      </c>
      <c r="L107" s="7">
        <v>0</v>
      </c>
      <c r="M107" s="7">
        <v>0</v>
      </c>
      <c r="N107" s="7">
        <v>0</v>
      </c>
      <c r="O107" s="7">
        <v>0</v>
      </c>
      <c r="P107" s="8"/>
    </row>
    <row r="108" spans="1:16" ht="15" customHeight="1" thickBot="1" x14ac:dyDescent="0.3">
      <c r="A108" s="410">
        <v>113906.22</v>
      </c>
      <c r="B108" s="402">
        <f>SUM(B106:B107)</f>
        <v>113906</v>
      </c>
      <c r="C108" s="13">
        <f>SUM(C106:C107)</f>
        <v>17791.919999999998</v>
      </c>
      <c r="D108" s="402">
        <f>SUM(D106:D107)</f>
        <v>18315.580000000002</v>
      </c>
      <c r="E108" s="13">
        <f>SUM(E106:E107)</f>
        <v>23650</v>
      </c>
      <c r="F108" s="13">
        <f>SUM(F106:F107)</f>
        <v>23650</v>
      </c>
      <c r="G108" s="12"/>
      <c r="H108" s="12"/>
      <c r="I108" s="12"/>
      <c r="J108" s="12"/>
      <c r="K108" s="12"/>
      <c r="L108" s="13">
        <f>SUM(L106:L107)</f>
        <v>2500</v>
      </c>
      <c r="M108" s="13">
        <f>SUM(M106:M107)</f>
        <v>2500</v>
      </c>
      <c r="N108" s="13">
        <f>SUM(N106:N107)</f>
        <v>2500</v>
      </c>
      <c r="O108" s="13">
        <f>SUM(O106:O107)</f>
        <v>2500</v>
      </c>
      <c r="P108" s="14" t="s">
        <v>591</v>
      </c>
    </row>
    <row r="109" spans="1:16" ht="3" customHeight="1" thickBot="1" x14ac:dyDescent="0.3">
      <c r="A109" s="411"/>
      <c r="B109" s="390"/>
      <c r="K109" s="4"/>
    </row>
    <row r="110" spans="1:16" ht="16.149999999999999" customHeight="1" x14ac:dyDescent="0.25">
      <c r="A110" s="412"/>
      <c r="B110" s="403"/>
      <c r="C110" s="17"/>
      <c r="D110" s="403"/>
      <c r="E110" s="17"/>
      <c r="F110" s="17"/>
      <c r="G110" s="16"/>
      <c r="H110" s="16"/>
      <c r="I110" s="16" t="s">
        <v>63</v>
      </c>
      <c r="J110" s="16"/>
      <c r="K110" s="16"/>
      <c r="L110" s="17"/>
      <c r="M110" s="17"/>
      <c r="N110" s="17"/>
      <c r="O110" s="17"/>
      <c r="P110" s="18"/>
    </row>
    <row r="111" spans="1:16" ht="15" customHeight="1" thickBot="1" x14ac:dyDescent="0.3">
      <c r="A111" s="410"/>
      <c r="B111" s="402"/>
      <c r="C111" s="13"/>
      <c r="D111" s="402"/>
      <c r="E111" s="13">
        <f>SUM(E110)</f>
        <v>0</v>
      </c>
      <c r="F111" s="13">
        <f>SUM(F110)</f>
        <v>0</v>
      </c>
      <c r="G111" s="13"/>
      <c r="H111" s="13"/>
      <c r="I111" s="13"/>
      <c r="J111" s="12"/>
      <c r="K111" s="12"/>
      <c r="L111" s="13">
        <f>SUM(L110)</f>
        <v>0</v>
      </c>
      <c r="M111" s="13">
        <f>SUM(M110)</f>
        <v>0</v>
      </c>
      <c r="N111" s="13">
        <f>SUM(N110)</f>
        <v>0</v>
      </c>
      <c r="O111" s="13">
        <f>SUM(O110)</f>
        <v>0</v>
      </c>
      <c r="P111" s="14" t="s">
        <v>632</v>
      </c>
    </row>
    <row r="112" spans="1:16" ht="3" customHeight="1" thickBot="1" x14ac:dyDescent="0.3">
      <c r="A112" s="411"/>
      <c r="B112" s="390"/>
      <c r="K112" s="4"/>
    </row>
    <row r="113" spans="1:16" ht="16.5" customHeight="1" x14ac:dyDescent="0.25">
      <c r="A113" s="412"/>
      <c r="B113" s="403"/>
      <c r="C113" s="17"/>
      <c r="D113" s="403"/>
      <c r="E113" s="17"/>
      <c r="F113" s="17"/>
      <c r="G113" s="16"/>
      <c r="H113" s="16"/>
      <c r="I113" s="16" t="s">
        <v>64</v>
      </c>
      <c r="J113" s="16"/>
      <c r="K113" s="16"/>
      <c r="L113" s="17"/>
      <c r="M113" s="17"/>
      <c r="N113" s="17"/>
      <c r="O113" s="17"/>
      <c r="P113" s="18"/>
    </row>
    <row r="114" spans="1:16" ht="16.5" customHeight="1" x14ac:dyDescent="0.25">
      <c r="A114" s="409">
        <v>125000</v>
      </c>
      <c r="B114" s="390"/>
      <c r="C114" s="1">
        <v>125000</v>
      </c>
      <c r="D114" s="390">
        <v>50000</v>
      </c>
      <c r="E114" s="1">
        <v>75000</v>
      </c>
      <c r="F114" s="1">
        <v>55000</v>
      </c>
      <c r="J114" s="3" t="s">
        <v>236</v>
      </c>
      <c r="K114" s="3" t="s">
        <v>100</v>
      </c>
      <c r="L114" s="1">
        <v>55000</v>
      </c>
      <c r="M114" s="1">
        <v>55000</v>
      </c>
      <c r="N114" s="1">
        <v>55000</v>
      </c>
      <c r="O114" s="1">
        <v>118000</v>
      </c>
      <c r="P114" s="10"/>
    </row>
    <row r="115" spans="1:16" ht="16.5" customHeight="1" x14ac:dyDescent="0.25">
      <c r="A115" s="413">
        <v>125000</v>
      </c>
      <c r="B115" s="404"/>
      <c r="C115" s="7">
        <v>50000</v>
      </c>
      <c r="D115" s="404">
        <v>10000</v>
      </c>
      <c r="E115" s="7">
        <v>30000</v>
      </c>
      <c r="F115" s="7">
        <v>30000</v>
      </c>
      <c r="G115" s="6"/>
      <c r="H115" s="6"/>
      <c r="I115" s="6"/>
      <c r="J115" s="6" t="s">
        <v>237</v>
      </c>
      <c r="K115" s="6" t="s">
        <v>101</v>
      </c>
      <c r="L115" s="7">
        <v>30000</v>
      </c>
      <c r="M115" s="7">
        <v>30000</v>
      </c>
      <c r="N115" s="7">
        <v>30000</v>
      </c>
      <c r="O115" s="7">
        <v>85000</v>
      </c>
      <c r="P115" s="8"/>
    </row>
    <row r="116" spans="1:16" ht="16.5" customHeight="1" x14ac:dyDescent="0.25">
      <c r="A116" s="409">
        <v>0</v>
      </c>
      <c r="B116" s="390"/>
      <c r="C116" s="1">
        <v>10000</v>
      </c>
      <c r="E116" s="1">
        <v>0</v>
      </c>
      <c r="F116" s="1">
        <v>0</v>
      </c>
      <c r="J116" s="3" t="s">
        <v>238</v>
      </c>
      <c r="K116" s="3" t="s">
        <v>123</v>
      </c>
      <c r="L116" s="1">
        <v>0</v>
      </c>
      <c r="M116" s="1">
        <v>0</v>
      </c>
      <c r="N116" s="1">
        <v>0</v>
      </c>
      <c r="O116" s="1">
        <v>0</v>
      </c>
      <c r="P116" s="10"/>
    </row>
    <row r="117" spans="1:16" ht="16.5" customHeight="1" x14ac:dyDescent="0.25">
      <c r="A117" s="413">
        <v>0</v>
      </c>
      <c r="B117" s="404"/>
      <c r="C117" s="7">
        <v>0</v>
      </c>
      <c r="D117" s="404"/>
      <c r="E117" s="7">
        <v>0</v>
      </c>
      <c r="F117" s="7">
        <v>0</v>
      </c>
      <c r="G117" s="6"/>
      <c r="H117" s="6"/>
      <c r="I117" s="6"/>
      <c r="J117" s="6" t="s">
        <v>239</v>
      </c>
      <c r="K117" s="6" t="s">
        <v>562</v>
      </c>
      <c r="L117" s="7">
        <v>0</v>
      </c>
      <c r="M117" s="7">
        <v>0</v>
      </c>
      <c r="N117" s="7">
        <v>0</v>
      </c>
      <c r="O117" s="7">
        <v>0</v>
      </c>
      <c r="P117" s="8"/>
    </row>
    <row r="118" spans="1:16" ht="16.149999999999999" customHeight="1" x14ac:dyDescent="0.25">
      <c r="A118" s="409">
        <v>0</v>
      </c>
      <c r="B118" s="390"/>
      <c r="C118" s="1">
        <v>0</v>
      </c>
      <c r="E118" s="1">
        <v>0</v>
      </c>
      <c r="F118" s="1">
        <v>0</v>
      </c>
      <c r="J118" s="3" t="s">
        <v>1053</v>
      </c>
      <c r="K118" s="3" t="s">
        <v>1119</v>
      </c>
      <c r="L118" s="1">
        <v>0</v>
      </c>
      <c r="M118" s="1">
        <v>0</v>
      </c>
      <c r="N118" s="1">
        <v>0</v>
      </c>
      <c r="O118" s="1">
        <v>90000</v>
      </c>
      <c r="P118" s="10"/>
    </row>
    <row r="119" spans="1:16" ht="16.5" customHeight="1" x14ac:dyDescent="0.25">
      <c r="A119" s="413">
        <v>0</v>
      </c>
      <c r="B119" s="404"/>
      <c r="C119" s="7">
        <v>0</v>
      </c>
      <c r="D119" s="404">
        <v>50000</v>
      </c>
      <c r="E119" s="7">
        <v>105000</v>
      </c>
      <c r="F119" s="7">
        <v>55000</v>
      </c>
      <c r="G119" s="6"/>
      <c r="H119" s="6"/>
      <c r="I119" s="6"/>
      <c r="J119" s="6" t="s">
        <v>836</v>
      </c>
      <c r="K119" s="6" t="s">
        <v>835</v>
      </c>
      <c r="L119" s="7">
        <v>60000</v>
      </c>
      <c r="M119" s="7">
        <v>60000</v>
      </c>
      <c r="N119" s="7">
        <v>60000</v>
      </c>
      <c r="O119" s="7">
        <v>0</v>
      </c>
      <c r="P119" s="8"/>
    </row>
    <row r="120" spans="1:16" ht="16.5" customHeight="1" x14ac:dyDescent="0.25">
      <c r="A120" s="409">
        <v>0</v>
      </c>
      <c r="B120" s="390"/>
      <c r="C120" s="1">
        <v>0</v>
      </c>
      <c r="E120" s="1">
        <v>0</v>
      </c>
      <c r="F120" s="1">
        <v>0</v>
      </c>
      <c r="J120" s="3" t="s">
        <v>1089</v>
      </c>
      <c r="K120" s="3" t="s">
        <v>129</v>
      </c>
      <c r="L120" s="1">
        <v>0</v>
      </c>
      <c r="M120" s="1">
        <v>0</v>
      </c>
      <c r="N120" s="1">
        <v>0</v>
      </c>
      <c r="O120" s="1">
        <v>125000</v>
      </c>
      <c r="P120" s="10"/>
    </row>
    <row r="121" spans="1:16" ht="15" customHeight="1" thickBot="1" x14ac:dyDescent="0.3">
      <c r="A121" s="410">
        <f>SUM(A114:A120)</f>
        <v>250000</v>
      </c>
      <c r="B121" s="402"/>
      <c r="C121" s="13">
        <f>SUM(C114:C120)</f>
        <v>185000</v>
      </c>
      <c r="D121" s="402">
        <f>SUM(D114:D120)</f>
        <v>110000</v>
      </c>
      <c r="E121" s="13">
        <f>SUM(E114:E120)</f>
        <v>210000</v>
      </c>
      <c r="F121" s="13">
        <f>SUM(F114:F120)</f>
        <v>140000</v>
      </c>
      <c r="G121" s="12"/>
      <c r="H121" s="12"/>
      <c r="I121" s="12"/>
      <c r="J121" s="12"/>
      <c r="K121" s="12"/>
      <c r="L121" s="13">
        <f>SUM(L114:L120)</f>
        <v>145000</v>
      </c>
      <c r="M121" s="13">
        <f>SUM(M114:M120)</f>
        <v>145000</v>
      </c>
      <c r="N121" s="13">
        <f>SUM(N114:N120)</f>
        <v>145000</v>
      </c>
      <c r="O121" s="13">
        <f>SUM(O114:O120)</f>
        <v>418000</v>
      </c>
      <c r="P121" s="14" t="s">
        <v>596</v>
      </c>
    </row>
    <row r="122" spans="1:16" ht="3" customHeight="1" thickBot="1" x14ac:dyDescent="0.3">
      <c r="A122" s="411"/>
      <c r="B122" s="390"/>
      <c r="K122" s="4"/>
    </row>
    <row r="123" spans="1:16" ht="16.5" customHeight="1" x14ac:dyDescent="0.25">
      <c r="A123" s="412"/>
      <c r="B123" s="403"/>
      <c r="C123" s="17"/>
      <c r="D123" s="403"/>
      <c r="E123" s="17"/>
      <c r="F123" s="17"/>
      <c r="G123" s="16"/>
      <c r="H123" s="16"/>
      <c r="I123" s="16" t="s">
        <v>65</v>
      </c>
      <c r="J123" s="16"/>
      <c r="K123" s="16"/>
      <c r="L123" s="17"/>
      <c r="M123" s="17"/>
      <c r="N123" s="17"/>
      <c r="O123" s="17"/>
      <c r="P123" s="18"/>
    </row>
    <row r="124" spans="1:16" ht="16.5" customHeight="1" x14ac:dyDescent="0.25">
      <c r="A124" s="409">
        <v>0</v>
      </c>
      <c r="B124" s="390"/>
      <c r="C124" s="1">
        <v>0</v>
      </c>
      <c r="E124" s="1">
        <v>0</v>
      </c>
      <c r="F124" s="1">
        <v>0</v>
      </c>
      <c r="J124" s="3" t="s">
        <v>240</v>
      </c>
      <c r="K124" s="3" t="s">
        <v>66</v>
      </c>
      <c r="L124" s="1">
        <v>4900</v>
      </c>
      <c r="M124" s="1">
        <v>4900</v>
      </c>
      <c r="N124" s="1">
        <v>4900</v>
      </c>
      <c r="O124" s="1">
        <v>31779.02</v>
      </c>
      <c r="P124" s="10"/>
    </row>
    <row r="125" spans="1:16" ht="16.5" customHeight="1" x14ac:dyDescent="0.25">
      <c r="A125" s="409"/>
      <c r="B125" s="390"/>
      <c r="J125" s="3" t="s">
        <v>1114</v>
      </c>
      <c r="K125" s="3" t="s">
        <v>1082</v>
      </c>
      <c r="O125" s="1">
        <v>0</v>
      </c>
      <c r="P125" s="10"/>
    </row>
    <row r="126" spans="1:16" ht="15" customHeight="1" thickBot="1" x14ac:dyDescent="0.3">
      <c r="A126" s="410">
        <v>0</v>
      </c>
      <c r="B126" s="402"/>
      <c r="C126" s="13">
        <v>0</v>
      </c>
      <c r="D126" s="402"/>
      <c r="E126" s="13">
        <f>SUM(E124)</f>
        <v>0</v>
      </c>
      <c r="F126" s="13">
        <f>SUM(F124)</f>
        <v>0</v>
      </c>
      <c r="G126" s="12"/>
      <c r="H126" s="12"/>
      <c r="I126" s="12"/>
      <c r="J126" s="12"/>
      <c r="K126" s="12"/>
      <c r="L126" s="13">
        <f>SUM(L124)</f>
        <v>4900</v>
      </c>
      <c r="M126" s="13">
        <f>SUM(M124)</f>
        <v>4900</v>
      </c>
      <c r="N126" s="13">
        <f>SUM(N124)</f>
        <v>4900</v>
      </c>
      <c r="O126" s="13">
        <f>SUM(O124:O125)</f>
        <v>31779.02</v>
      </c>
      <c r="P126" s="14" t="s">
        <v>603</v>
      </c>
    </row>
    <row r="127" spans="1:16" ht="3" customHeight="1" thickBot="1" x14ac:dyDescent="0.3">
      <c r="A127" s="411"/>
      <c r="B127" s="390"/>
    </row>
    <row r="128" spans="1:16" ht="16.5" customHeight="1" x14ac:dyDescent="0.25">
      <c r="A128" s="412"/>
      <c r="B128" s="403"/>
      <c r="C128" s="17"/>
      <c r="D128" s="403"/>
      <c r="E128" s="17"/>
      <c r="F128" s="17"/>
      <c r="G128" s="16"/>
      <c r="H128" s="16"/>
      <c r="I128" s="16" t="s">
        <v>67</v>
      </c>
      <c r="J128" s="16"/>
      <c r="K128" s="16"/>
      <c r="L128" s="17"/>
      <c r="M128" s="17"/>
      <c r="N128" s="17"/>
      <c r="O128" s="17"/>
      <c r="P128" s="18"/>
    </row>
    <row r="129" spans="1:16" ht="16.5" hidden="1" customHeight="1" x14ac:dyDescent="0.25">
      <c r="A129" s="409">
        <v>0</v>
      </c>
      <c r="B129" s="390"/>
      <c r="C129" s="1">
        <v>0</v>
      </c>
      <c r="E129" s="1">
        <v>0</v>
      </c>
      <c r="F129" s="1">
        <v>0</v>
      </c>
      <c r="L129" s="1">
        <v>0</v>
      </c>
      <c r="M129" s="1">
        <v>0</v>
      </c>
      <c r="N129" s="1">
        <v>0</v>
      </c>
      <c r="O129" s="1">
        <v>0</v>
      </c>
      <c r="P129" s="10"/>
    </row>
    <row r="130" spans="1:16" thickBot="1" x14ac:dyDescent="0.3">
      <c r="A130" s="410">
        <v>0</v>
      </c>
      <c r="B130" s="402"/>
      <c r="C130" s="13">
        <v>0</v>
      </c>
      <c r="D130" s="402"/>
      <c r="E130" s="13">
        <f>SUM(E129)</f>
        <v>0</v>
      </c>
      <c r="F130" s="13">
        <f>SUM(F129)</f>
        <v>0</v>
      </c>
      <c r="G130" s="12"/>
      <c r="H130" s="12"/>
      <c r="I130" s="12"/>
      <c r="J130" s="12"/>
      <c r="K130" s="12"/>
      <c r="L130" s="13">
        <f>SUM(L129)</f>
        <v>0</v>
      </c>
      <c r="M130" s="13">
        <f>SUM(M129)</f>
        <v>0</v>
      </c>
      <c r="N130" s="13">
        <f>SUM(N129)</f>
        <v>0</v>
      </c>
      <c r="O130" s="13">
        <f>SUM(O129)</f>
        <v>0</v>
      </c>
      <c r="P130" s="14" t="s">
        <v>604</v>
      </c>
    </row>
    <row r="131" spans="1:16" ht="3" customHeight="1" thickBot="1" x14ac:dyDescent="0.3">
      <c r="A131" s="411"/>
      <c r="B131" s="390"/>
    </row>
    <row r="132" spans="1:16" ht="15" customHeight="1" thickBot="1" x14ac:dyDescent="0.3">
      <c r="A132" s="414">
        <f t="shared" ref="A132:F132" si="3">SUM(A68,A103,A108,A121,A126,A130)</f>
        <v>801486.25999999989</v>
      </c>
      <c r="B132" s="28">
        <f t="shared" si="3"/>
        <v>550555</v>
      </c>
      <c r="C132" s="30">
        <f t="shared" si="3"/>
        <v>738543.97000000009</v>
      </c>
      <c r="D132" s="30">
        <f t="shared" si="3"/>
        <v>718425.37999999989</v>
      </c>
      <c r="E132" s="30">
        <f t="shared" si="3"/>
        <v>779050</v>
      </c>
      <c r="F132" s="30">
        <f t="shared" si="3"/>
        <v>709050</v>
      </c>
      <c r="G132" s="29"/>
      <c r="H132" s="29"/>
      <c r="I132" s="29"/>
      <c r="J132" s="29"/>
      <c r="K132" s="29"/>
      <c r="L132" s="30">
        <f>SUM(L68,L103,L108,L121,L126,L130,L111)</f>
        <v>688900</v>
      </c>
      <c r="M132" s="30">
        <f>SUM(M68,M103,M108,M121,M126,M130,M111)</f>
        <v>688900</v>
      </c>
      <c r="N132" s="30">
        <f>SUM(N68,N103,N108,N121,N126,N130,N111)</f>
        <v>688900</v>
      </c>
      <c r="O132" s="30">
        <f>SUM(O68,O103,O108,O121,O126,O130,O111)</f>
        <v>782029.02</v>
      </c>
      <c r="P132" s="31" t="s">
        <v>605</v>
      </c>
    </row>
    <row r="133" spans="1:16" ht="3" customHeight="1" thickBot="1" x14ac:dyDescent="0.3">
      <c r="A133" s="411"/>
      <c r="B133" s="390"/>
    </row>
    <row r="134" spans="1:16" ht="15.75" customHeight="1" thickBot="1" x14ac:dyDescent="0.3">
      <c r="A134" s="414">
        <f t="shared" ref="A134:F134" si="4">A57-A132</f>
        <v>60382.220000000088</v>
      </c>
      <c r="B134" s="28">
        <f t="shared" si="4"/>
        <v>212812.17000000004</v>
      </c>
      <c r="C134" s="30">
        <f t="shared" si="4"/>
        <v>99835.329999999958</v>
      </c>
      <c r="D134" s="30">
        <f t="shared" si="4"/>
        <v>158652.02000000002</v>
      </c>
      <c r="E134" s="30">
        <f t="shared" si="4"/>
        <v>224528.58000000007</v>
      </c>
      <c r="F134" s="30">
        <f t="shared" si="4"/>
        <v>409528.58000000007</v>
      </c>
      <c r="G134" s="29"/>
      <c r="H134" s="29"/>
      <c r="I134" s="29"/>
      <c r="J134" s="29"/>
      <c r="K134" s="29"/>
      <c r="L134" s="30">
        <f>L57-L132</f>
        <v>0</v>
      </c>
      <c r="M134" s="30">
        <f>M57-M132</f>
        <v>0</v>
      </c>
      <c r="N134" s="30">
        <f>N57-N132</f>
        <v>0</v>
      </c>
      <c r="O134" s="30">
        <f>O57-O132</f>
        <v>0</v>
      </c>
      <c r="P134" s="31" t="s">
        <v>606</v>
      </c>
    </row>
  </sheetData>
  <phoneticPr fontId="1" type="noConversion"/>
  <printOptions headings="1"/>
  <pageMargins left="0.5" right="0.25" top="0.25" bottom="0.25" header="0.05" footer="0.05"/>
  <pageSetup paperSize="5" scale="62" fitToHeight="2" orientation="landscape" r:id="rId1"/>
  <rowBreaks count="1" manualBreakCount="1">
    <brk id="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Q992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256" customWidth="1"/>
    <col min="2" max="2" width="18.140625" style="256" customWidth="1"/>
    <col min="3" max="3" width="17" style="256" customWidth="1"/>
    <col min="4" max="4" width="18.42578125" style="256" hidden="1" customWidth="1"/>
    <col min="5" max="6" width="17" style="256" customWidth="1"/>
    <col min="7" max="9" width="0.140625" style="256" customWidth="1"/>
    <col min="10" max="10" width="14.28515625" style="255" customWidth="1"/>
    <col min="11" max="11" width="44" style="255" bestFit="1" customWidth="1"/>
    <col min="12" max="15" width="17" style="256" customWidth="1"/>
    <col min="16" max="16" width="45.7109375" style="255" customWidth="1"/>
    <col min="17" max="35" width="8.7109375" style="255" customWidth="1"/>
    <col min="36" max="16384" width="14.42578125" style="255"/>
  </cols>
  <sheetData>
    <row r="1" spans="1:16" ht="15.75" x14ac:dyDescent="0.25">
      <c r="A1" s="251" t="s">
        <v>676</v>
      </c>
      <c r="B1" s="252" t="s">
        <v>1011</v>
      </c>
      <c r="C1" s="252" t="s">
        <v>676</v>
      </c>
      <c r="D1" s="452" t="s">
        <v>1034</v>
      </c>
      <c r="E1" s="252" t="s">
        <v>678</v>
      </c>
      <c r="F1" s="252" t="s">
        <v>924</v>
      </c>
      <c r="G1" s="253" t="s">
        <v>0</v>
      </c>
      <c r="H1" s="252"/>
      <c r="I1" s="252"/>
      <c r="J1" s="253"/>
      <c r="K1" s="253"/>
      <c r="L1" s="252" t="s">
        <v>601</v>
      </c>
      <c r="M1" s="252" t="s">
        <v>919</v>
      </c>
      <c r="N1" s="252" t="s">
        <v>918</v>
      </c>
      <c r="O1" s="252" t="s">
        <v>924</v>
      </c>
      <c r="P1" s="254"/>
    </row>
    <row r="2" spans="1:16" ht="3" customHeight="1" x14ac:dyDescent="0.25">
      <c r="A2" s="257"/>
      <c r="B2" s="258"/>
      <c r="C2" s="258"/>
      <c r="D2" s="453"/>
      <c r="E2" s="258"/>
      <c r="F2" s="258"/>
      <c r="G2" s="258"/>
      <c r="H2" s="258"/>
      <c r="I2" s="258"/>
      <c r="J2" s="259"/>
      <c r="K2" s="259"/>
      <c r="L2" s="258"/>
      <c r="M2" s="258"/>
      <c r="N2" s="258"/>
      <c r="O2" s="258"/>
      <c r="P2" s="260"/>
    </row>
    <row r="3" spans="1:16" ht="16.5" thickBot="1" x14ac:dyDescent="0.3">
      <c r="A3" s="261" t="s">
        <v>602</v>
      </c>
      <c r="B3" s="262" t="s">
        <v>602</v>
      </c>
      <c r="C3" s="262" t="s">
        <v>677</v>
      </c>
      <c r="D3" s="454" t="s">
        <v>1033</v>
      </c>
      <c r="E3" s="262" t="s">
        <v>730</v>
      </c>
      <c r="F3" s="262" t="s">
        <v>730</v>
      </c>
      <c r="G3" s="263" t="s">
        <v>544</v>
      </c>
      <c r="H3" s="262"/>
      <c r="I3" s="262"/>
      <c r="J3" s="264"/>
      <c r="K3" s="264"/>
      <c r="L3" s="262" t="s">
        <v>775</v>
      </c>
      <c r="M3" s="262" t="s">
        <v>775</v>
      </c>
      <c r="N3" s="262" t="s">
        <v>775</v>
      </c>
      <c r="O3" s="262" t="s">
        <v>775</v>
      </c>
      <c r="P3" s="265"/>
    </row>
    <row r="4" spans="1:16" ht="3" customHeight="1" thickBot="1" x14ac:dyDescent="0.3"/>
    <row r="5" spans="1:16" ht="16.5" thickBot="1" x14ac:dyDescent="0.3">
      <c r="A5" s="266" t="s">
        <v>1102</v>
      </c>
      <c r="B5" s="267"/>
      <c r="C5" s="267"/>
      <c r="D5" s="267"/>
      <c r="E5" s="267"/>
      <c r="F5" s="267"/>
      <c r="G5" s="267"/>
      <c r="H5" s="268" t="s">
        <v>171</v>
      </c>
      <c r="I5" s="267"/>
      <c r="J5" s="268"/>
      <c r="K5" s="268"/>
      <c r="L5" s="267"/>
      <c r="M5" s="267"/>
      <c r="N5" s="267"/>
      <c r="O5" s="267"/>
      <c r="P5" s="269"/>
    </row>
    <row r="6" spans="1:16" ht="3" customHeight="1" thickBot="1" x14ac:dyDescent="0.3"/>
    <row r="7" spans="1:16" ht="15.75" customHeight="1" x14ac:dyDescent="0.25">
      <c r="A7" s="270"/>
      <c r="B7" s="271"/>
      <c r="C7" s="271"/>
      <c r="D7" s="271"/>
      <c r="E7" s="271"/>
      <c r="F7" s="271"/>
      <c r="G7" s="271"/>
      <c r="H7" s="271"/>
      <c r="I7" s="272" t="s">
        <v>1</v>
      </c>
      <c r="J7" s="272"/>
      <c r="K7" s="272"/>
      <c r="L7" s="271"/>
      <c r="M7" s="271"/>
      <c r="N7" s="271"/>
      <c r="O7" s="271"/>
      <c r="P7" s="273"/>
    </row>
    <row r="8" spans="1:16" ht="15.75" x14ac:dyDescent="0.25">
      <c r="A8" s="274">
        <v>0</v>
      </c>
      <c r="B8" s="256">
        <v>0</v>
      </c>
      <c r="C8" s="256">
        <f>B100</f>
        <v>0</v>
      </c>
      <c r="D8" s="256">
        <f>C100</f>
        <v>38659.570000000007</v>
      </c>
      <c r="E8" s="256">
        <v>45000</v>
      </c>
      <c r="F8" s="256">
        <v>45000</v>
      </c>
      <c r="J8" s="255" t="s">
        <v>458</v>
      </c>
      <c r="K8" s="255" t="s">
        <v>2</v>
      </c>
      <c r="L8" s="256">
        <v>82700</v>
      </c>
      <c r="M8" s="256">
        <v>82700</v>
      </c>
      <c r="N8" s="256">
        <v>82700</v>
      </c>
      <c r="O8" s="256">
        <f>D100</f>
        <v>77452.320000000007</v>
      </c>
      <c r="P8" s="275"/>
    </row>
    <row r="9" spans="1:16" ht="15" customHeight="1" thickBot="1" x14ac:dyDescent="0.3">
      <c r="A9" s="39">
        <f>A8</f>
        <v>0</v>
      </c>
      <c r="B9" s="277">
        <f>SUM(B8)</f>
        <v>0</v>
      </c>
      <c r="C9" s="41">
        <f>C8</f>
        <v>0</v>
      </c>
      <c r="D9" s="41">
        <f>SUM(D8)</f>
        <v>38659.570000000007</v>
      </c>
      <c r="E9" s="41">
        <f>E8</f>
        <v>45000</v>
      </c>
      <c r="F9" s="41">
        <f>F8</f>
        <v>45000</v>
      </c>
      <c r="G9" s="277"/>
      <c r="H9" s="277"/>
      <c r="I9" s="277"/>
      <c r="J9" s="278"/>
      <c r="K9" s="278"/>
      <c r="L9" s="41">
        <f>L8</f>
        <v>82700</v>
      </c>
      <c r="M9" s="41">
        <f>M8</f>
        <v>82700</v>
      </c>
      <c r="N9" s="41">
        <f>N8</f>
        <v>82700</v>
      </c>
      <c r="O9" s="41">
        <f>O8</f>
        <v>77452.320000000007</v>
      </c>
      <c r="P9" s="279" t="s">
        <v>618</v>
      </c>
    </row>
    <row r="10" spans="1:16" ht="3" customHeight="1" thickBot="1" x14ac:dyDescent="0.3"/>
    <row r="11" spans="1:16" ht="15.75" x14ac:dyDescent="0.25">
      <c r="A11" s="270"/>
      <c r="B11" s="271"/>
      <c r="C11" s="271"/>
      <c r="D11" s="271"/>
      <c r="E11" s="271"/>
      <c r="F11" s="271"/>
      <c r="G11" s="271"/>
      <c r="H11" s="271"/>
      <c r="I11" s="272" t="s">
        <v>3</v>
      </c>
      <c r="J11" s="272"/>
      <c r="K11" s="272"/>
      <c r="L11" s="271"/>
      <c r="M11" s="271"/>
      <c r="N11" s="271"/>
      <c r="O11" s="271"/>
      <c r="P11" s="273"/>
    </row>
    <row r="12" spans="1:16" ht="15.75" x14ac:dyDescent="0.25">
      <c r="A12" s="274">
        <v>0</v>
      </c>
      <c r="B12" s="256">
        <v>0</v>
      </c>
      <c r="C12" s="256">
        <v>0</v>
      </c>
      <c r="E12" s="256">
        <v>1000</v>
      </c>
      <c r="F12" s="256">
        <v>1000</v>
      </c>
      <c r="J12" s="255" t="s">
        <v>459</v>
      </c>
      <c r="K12" s="255" t="s">
        <v>4</v>
      </c>
      <c r="L12" s="256">
        <v>0</v>
      </c>
      <c r="M12" s="256">
        <v>0</v>
      </c>
      <c r="N12" s="256">
        <v>0</v>
      </c>
      <c r="O12" s="256">
        <v>0</v>
      </c>
      <c r="P12" s="275" t="s">
        <v>1126</v>
      </c>
    </row>
    <row r="13" spans="1:16" ht="15.75" customHeight="1" thickBot="1" x14ac:dyDescent="0.3">
      <c r="A13" s="39">
        <f>SUM(A12)</f>
        <v>0</v>
      </c>
      <c r="B13" s="277"/>
      <c r="C13" s="41">
        <f>SUM(C12)</f>
        <v>0</v>
      </c>
      <c r="D13" s="41"/>
      <c r="E13" s="41">
        <f>SUM(E12)</f>
        <v>1000</v>
      </c>
      <c r="F13" s="41">
        <f>SUM(F12)</f>
        <v>1000</v>
      </c>
      <c r="G13" s="277"/>
      <c r="H13" s="277"/>
      <c r="I13" s="277"/>
      <c r="J13" s="278"/>
      <c r="K13" s="278"/>
      <c r="L13" s="41">
        <f>SUM(L12)</f>
        <v>0</v>
      </c>
      <c r="M13" s="41">
        <f>SUM(M12)</f>
        <v>0</v>
      </c>
      <c r="N13" s="41">
        <f>SUM(N12)</f>
        <v>0</v>
      </c>
      <c r="O13" s="41">
        <f>SUM(O12)</f>
        <v>0</v>
      </c>
      <c r="P13" s="279" t="s">
        <v>599</v>
      </c>
    </row>
    <row r="14" spans="1:16" ht="3" customHeight="1" thickBot="1" x14ac:dyDescent="0.3"/>
    <row r="15" spans="1:16" ht="15.75" x14ac:dyDescent="0.25">
      <c r="A15" s="270"/>
      <c r="B15" s="271"/>
      <c r="C15" s="271"/>
      <c r="D15" s="271"/>
      <c r="E15" s="271"/>
      <c r="F15" s="271"/>
      <c r="G15" s="271"/>
      <c r="H15" s="271"/>
      <c r="I15" s="272" t="s">
        <v>20</v>
      </c>
      <c r="J15" s="272"/>
      <c r="K15" s="272"/>
      <c r="L15" s="271"/>
      <c r="M15" s="271"/>
      <c r="N15" s="271"/>
      <c r="O15" s="271"/>
      <c r="P15" s="273"/>
    </row>
    <row r="16" spans="1:16" ht="16.5" thickBot="1" x14ac:dyDescent="0.3">
      <c r="A16" s="276">
        <v>0</v>
      </c>
      <c r="B16" s="277"/>
      <c r="C16" s="277">
        <v>0</v>
      </c>
      <c r="D16" s="277"/>
      <c r="E16" s="277">
        <v>0</v>
      </c>
      <c r="F16" s="277">
        <v>0</v>
      </c>
      <c r="G16" s="277"/>
      <c r="H16" s="277"/>
      <c r="I16" s="277"/>
      <c r="J16" s="278"/>
      <c r="K16" s="278"/>
      <c r="L16" s="277">
        <v>0</v>
      </c>
      <c r="M16" s="277">
        <v>0</v>
      </c>
      <c r="N16" s="277">
        <v>0</v>
      </c>
      <c r="O16" s="277">
        <v>0</v>
      </c>
      <c r="P16" s="279" t="s">
        <v>598</v>
      </c>
    </row>
    <row r="17" spans="1:17" ht="3" customHeight="1" thickBot="1" x14ac:dyDescent="0.3"/>
    <row r="18" spans="1:17" ht="15.75" x14ac:dyDescent="0.25">
      <c r="A18" s="270"/>
      <c r="B18" s="271"/>
      <c r="C18" s="271"/>
      <c r="D18" s="271"/>
      <c r="E18" s="271"/>
      <c r="F18" s="271"/>
      <c r="G18" s="271"/>
      <c r="H18" s="271"/>
      <c r="I18" s="272" t="s">
        <v>23</v>
      </c>
      <c r="J18" s="272"/>
      <c r="K18" s="272"/>
      <c r="L18" s="271"/>
      <c r="M18" s="271"/>
      <c r="N18" s="271"/>
      <c r="O18" s="271"/>
      <c r="P18" s="273"/>
    </row>
    <row r="19" spans="1:17" ht="15" customHeight="1" thickBot="1" x14ac:dyDescent="0.3">
      <c r="A19" s="276">
        <v>0</v>
      </c>
      <c r="B19" s="277"/>
      <c r="C19" s="277">
        <v>0</v>
      </c>
      <c r="D19" s="277"/>
      <c r="E19" s="277">
        <v>0</v>
      </c>
      <c r="F19" s="277">
        <v>0</v>
      </c>
      <c r="G19" s="277"/>
      <c r="H19" s="277"/>
      <c r="I19" s="277"/>
      <c r="J19" s="278"/>
      <c r="K19" s="278"/>
      <c r="L19" s="277">
        <v>0</v>
      </c>
      <c r="M19" s="277">
        <v>0</v>
      </c>
      <c r="N19" s="277">
        <v>0</v>
      </c>
      <c r="O19" s="277">
        <v>0</v>
      </c>
      <c r="P19" s="279" t="s">
        <v>616</v>
      </c>
    </row>
    <row r="20" spans="1:17" ht="3" customHeight="1" thickBot="1" x14ac:dyDescent="0.3"/>
    <row r="21" spans="1:17" ht="15.75" customHeight="1" x14ac:dyDescent="0.25">
      <c r="A21" s="270"/>
      <c r="B21" s="271"/>
      <c r="C21" s="271"/>
      <c r="D21" s="271"/>
      <c r="E21" s="271"/>
      <c r="F21" s="271"/>
      <c r="G21" s="271"/>
      <c r="H21" s="271"/>
      <c r="I21" s="272" t="s">
        <v>24</v>
      </c>
      <c r="J21" s="272"/>
      <c r="K21" s="272"/>
      <c r="L21" s="271"/>
      <c r="M21" s="271"/>
      <c r="N21" s="271"/>
      <c r="O21" s="271"/>
      <c r="P21" s="273"/>
    </row>
    <row r="22" spans="1:17" ht="15.75" customHeight="1" x14ac:dyDescent="0.25">
      <c r="A22" s="274">
        <v>95000</v>
      </c>
      <c r="B22" s="256">
        <v>0</v>
      </c>
      <c r="C22" s="256">
        <v>150000</v>
      </c>
      <c r="D22" s="256">
        <v>150000</v>
      </c>
      <c r="E22" s="256">
        <v>150000</v>
      </c>
      <c r="F22" s="256">
        <v>150000</v>
      </c>
      <c r="J22" s="255" t="s">
        <v>545</v>
      </c>
      <c r="K22" s="255" t="s">
        <v>126</v>
      </c>
      <c r="L22" s="256">
        <v>150000</v>
      </c>
      <c r="M22" s="256">
        <v>150000</v>
      </c>
      <c r="N22" s="256">
        <v>150000</v>
      </c>
      <c r="O22" s="256">
        <v>52000</v>
      </c>
      <c r="P22" s="275"/>
      <c r="Q22" s="3"/>
    </row>
    <row r="23" spans="1:17" ht="15" customHeight="1" thickBot="1" x14ac:dyDescent="0.3">
      <c r="A23" s="39">
        <f>SUM(A22)</f>
        <v>95000</v>
      </c>
      <c r="B23" s="41">
        <v>0</v>
      </c>
      <c r="C23" s="41">
        <f>SUM(C22)</f>
        <v>150000</v>
      </c>
      <c r="D23" s="41">
        <f>SUM(D22)</f>
        <v>150000</v>
      </c>
      <c r="E23" s="41">
        <f>SUM(E22)</f>
        <v>150000</v>
      </c>
      <c r="F23" s="41">
        <f>SUM(F22)</f>
        <v>150000</v>
      </c>
      <c r="G23" s="277"/>
      <c r="H23" s="277"/>
      <c r="I23" s="277"/>
      <c r="J23" s="278"/>
      <c r="K23" s="278"/>
      <c r="L23" s="41">
        <f>SUM(L22)</f>
        <v>150000</v>
      </c>
      <c r="M23" s="41">
        <f>SUM(M22)</f>
        <v>150000</v>
      </c>
      <c r="N23" s="41">
        <f>SUM(N22)</f>
        <v>150000</v>
      </c>
      <c r="O23" s="41">
        <f>SUM(O22)</f>
        <v>52000</v>
      </c>
      <c r="P23" s="279" t="s">
        <v>596</v>
      </c>
    </row>
    <row r="24" spans="1:17" ht="3" customHeight="1" x14ac:dyDescent="0.25"/>
    <row r="25" spans="1:17" ht="15.75" customHeight="1" x14ac:dyDescent="0.25">
      <c r="A25" s="280"/>
      <c r="B25" s="281"/>
      <c r="C25" s="281"/>
      <c r="D25" s="281"/>
      <c r="E25" s="281"/>
      <c r="F25" s="281"/>
      <c r="G25" s="281"/>
      <c r="H25" s="281"/>
      <c r="I25" s="282" t="s">
        <v>27</v>
      </c>
      <c r="J25" s="282"/>
      <c r="K25" s="282"/>
      <c r="L25" s="281"/>
      <c r="M25" s="281"/>
      <c r="N25" s="281"/>
      <c r="O25" s="281"/>
      <c r="P25" s="283"/>
    </row>
    <row r="26" spans="1:17" ht="15.75" customHeight="1" x14ac:dyDescent="0.25">
      <c r="A26" s="274">
        <v>0</v>
      </c>
      <c r="B26" s="256">
        <v>0</v>
      </c>
      <c r="C26" s="256">
        <v>0</v>
      </c>
      <c r="E26" s="256">
        <v>0</v>
      </c>
      <c r="F26" s="256">
        <v>0</v>
      </c>
      <c r="J26" s="255" t="s">
        <v>177</v>
      </c>
      <c r="K26" s="255" t="s">
        <v>28</v>
      </c>
      <c r="L26" s="256">
        <v>0</v>
      </c>
      <c r="M26" s="256">
        <v>0</v>
      </c>
      <c r="N26" s="256">
        <v>0</v>
      </c>
      <c r="O26" s="256">
        <v>0</v>
      </c>
      <c r="P26" s="275"/>
    </row>
    <row r="27" spans="1:17" ht="15.75" customHeight="1" x14ac:dyDescent="0.25">
      <c r="A27" s="284">
        <v>0</v>
      </c>
      <c r="B27" s="285">
        <v>0</v>
      </c>
      <c r="C27" s="285">
        <v>0</v>
      </c>
      <c r="D27" s="285"/>
      <c r="E27" s="285">
        <v>0</v>
      </c>
      <c r="F27" s="285">
        <v>0</v>
      </c>
      <c r="G27" s="285"/>
      <c r="H27" s="285"/>
      <c r="I27" s="285"/>
      <c r="J27" s="286" t="s">
        <v>712</v>
      </c>
      <c r="K27" s="286" t="s">
        <v>112</v>
      </c>
      <c r="L27" s="285">
        <v>0</v>
      </c>
      <c r="M27" s="285">
        <v>0</v>
      </c>
      <c r="N27" s="285">
        <v>0</v>
      </c>
      <c r="O27" s="285">
        <v>0</v>
      </c>
      <c r="P27" s="287"/>
    </row>
    <row r="28" spans="1:17" ht="15.75" customHeight="1" x14ac:dyDescent="0.25">
      <c r="A28" s="274">
        <v>12778</v>
      </c>
      <c r="B28" s="256">
        <v>0</v>
      </c>
      <c r="C28" s="256">
        <v>0</v>
      </c>
      <c r="E28" s="256">
        <v>0</v>
      </c>
      <c r="F28" s="256">
        <v>0</v>
      </c>
      <c r="J28" s="255" t="s">
        <v>178</v>
      </c>
      <c r="K28" s="255" t="s">
        <v>113</v>
      </c>
      <c r="L28" s="256">
        <v>0</v>
      </c>
      <c r="M28" s="256">
        <v>0</v>
      </c>
      <c r="N28" s="256">
        <v>0</v>
      </c>
      <c r="O28" s="256">
        <v>0</v>
      </c>
      <c r="P28" s="275"/>
    </row>
    <row r="29" spans="1:17" ht="15" customHeight="1" thickBot="1" x14ac:dyDescent="0.3">
      <c r="A29" s="39">
        <f>SUM(A26:A28)</f>
        <v>12778</v>
      </c>
      <c r="B29" s="41">
        <v>0</v>
      </c>
      <c r="C29" s="41">
        <f>SUM(C26:C28)</f>
        <v>0</v>
      </c>
      <c r="D29" s="41"/>
      <c r="E29" s="41">
        <f>SUM(E26:E28)</f>
        <v>0</v>
      </c>
      <c r="F29" s="41">
        <f>SUM(F26:F28)</f>
        <v>0</v>
      </c>
      <c r="G29" s="277"/>
      <c r="H29" s="277"/>
      <c r="I29" s="277"/>
      <c r="J29" s="278"/>
      <c r="K29" s="278"/>
      <c r="L29" s="41">
        <f>SUM(L26:L28)</f>
        <v>0</v>
      </c>
      <c r="M29" s="41">
        <f>SUM(M26:M28)</f>
        <v>0</v>
      </c>
      <c r="N29" s="41">
        <f>SUM(N26:N28)</f>
        <v>0</v>
      </c>
      <c r="O29" s="41">
        <f>SUM(O26:O28)</f>
        <v>0</v>
      </c>
      <c r="P29" s="279" t="s">
        <v>597</v>
      </c>
    </row>
    <row r="30" spans="1:17" ht="3" customHeight="1" thickBot="1" x14ac:dyDescent="0.3"/>
    <row r="31" spans="1:17" ht="15.75" customHeight="1" x14ac:dyDescent="0.25">
      <c r="A31" s="270"/>
      <c r="B31" s="271"/>
      <c r="C31" s="271"/>
      <c r="D31" s="271"/>
      <c r="E31" s="271"/>
      <c r="F31" s="271"/>
      <c r="G31" s="271"/>
      <c r="H31" s="271"/>
      <c r="I31" s="272" t="s">
        <v>29</v>
      </c>
      <c r="J31" s="272"/>
      <c r="K31" s="272"/>
      <c r="L31" s="271"/>
      <c r="M31" s="271"/>
      <c r="N31" s="271"/>
      <c r="O31" s="271"/>
      <c r="P31" s="273"/>
    </row>
    <row r="32" spans="1:17" ht="15" customHeight="1" thickBot="1" x14ac:dyDescent="0.3">
      <c r="A32" s="276">
        <v>0</v>
      </c>
      <c r="B32" s="277"/>
      <c r="C32" s="277">
        <v>0</v>
      </c>
      <c r="D32" s="277"/>
      <c r="E32" s="277">
        <v>0</v>
      </c>
      <c r="F32" s="277">
        <v>0</v>
      </c>
      <c r="G32" s="277"/>
      <c r="H32" s="277"/>
      <c r="I32" s="277"/>
      <c r="J32" s="278"/>
      <c r="K32" s="278"/>
      <c r="L32" s="277">
        <v>0</v>
      </c>
      <c r="M32" s="277">
        <v>0</v>
      </c>
      <c r="N32" s="277">
        <v>0</v>
      </c>
      <c r="O32" s="277">
        <v>0</v>
      </c>
      <c r="P32" s="279" t="s">
        <v>657</v>
      </c>
    </row>
    <row r="33" spans="1:16" ht="3" customHeight="1" thickBot="1" x14ac:dyDescent="0.3"/>
    <row r="34" spans="1:16" ht="15" customHeight="1" thickBot="1" x14ac:dyDescent="0.3">
      <c r="A34" s="55">
        <f>SUM(A32,A29,A23,A19,A16,A13,A9)</f>
        <v>107778</v>
      </c>
      <c r="B34" s="57">
        <v>0</v>
      </c>
      <c r="C34" s="57">
        <f>SUM(C32,C29,C23,C19,C16,C13,C9)</f>
        <v>150000</v>
      </c>
      <c r="D34" s="57">
        <f>SUM(D32,D29,D23,D19,D16,D13,D9)</f>
        <v>188659.57</v>
      </c>
      <c r="E34" s="57">
        <f>SUM(E32,E29,E23,E19,E16,E13,E9)</f>
        <v>196000</v>
      </c>
      <c r="F34" s="57">
        <f>SUM(F32,F29,F23,F19,F16,F13,F9)</f>
        <v>196000</v>
      </c>
      <c r="G34" s="267"/>
      <c r="H34" s="267"/>
      <c r="I34" s="267"/>
      <c r="J34" s="268"/>
      <c r="K34" s="268"/>
      <c r="L34" s="57">
        <f>SUM(L32,L29,L23,L19,L16,L13,L9)</f>
        <v>232700</v>
      </c>
      <c r="M34" s="57">
        <f>SUM(M32,M29,M23,M19,M16,M13,M9)</f>
        <v>232700</v>
      </c>
      <c r="N34" s="57">
        <f>SUM(N32,N29,N23,N19,N16,N13,N9)</f>
        <v>232700</v>
      </c>
      <c r="O34" s="57">
        <f>SUM(O32,O29,O23,O19,O16,O13,O9)</f>
        <v>129452.32</v>
      </c>
      <c r="P34" s="269" t="s">
        <v>595</v>
      </c>
    </row>
    <row r="35" spans="1:16" ht="3" customHeight="1" thickBot="1" x14ac:dyDescent="0.3"/>
    <row r="36" spans="1:16" ht="15.75" customHeight="1" thickBot="1" x14ac:dyDescent="0.3">
      <c r="A36" s="266"/>
      <c r="B36" s="267"/>
      <c r="C36" s="267"/>
      <c r="D36" s="267"/>
      <c r="E36" s="267"/>
      <c r="F36" s="267"/>
      <c r="G36" s="267"/>
      <c r="H36" s="268" t="s">
        <v>173</v>
      </c>
      <c r="I36" s="267"/>
      <c r="J36" s="268"/>
      <c r="K36" s="268"/>
      <c r="L36" s="267"/>
      <c r="M36" s="267"/>
      <c r="N36" s="267"/>
      <c r="O36" s="267"/>
      <c r="P36" s="269"/>
    </row>
    <row r="37" spans="1:16" ht="3" customHeight="1" thickBot="1" x14ac:dyDescent="0.3"/>
    <row r="38" spans="1:16" ht="15.75" x14ac:dyDescent="0.25">
      <c r="A38" s="270"/>
      <c r="B38" s="271"/>
      <c r="C38" s="271"/>
      <c r="D38" s="271"/>
      <c r="E38" s="271"/>
      <c r="F38" s="271"/>
      <c r="G38" s="271"/>
      <c r="H38" s="271"/>
      <c r="I38" s="272" t="s">
        <v>592</v>
      </c>
      <c r="J38" s="272"/>
      <c r="K38" s="272"/>
      <c r="L38" s="271"/>
      <c r="M38" s="271"/>
      <c r="N38" s="271"/>
      <c r="O38" s="271"/>
      <c r="P38" s="273"/>
    </row>
    <row r="39" spans="1:16" ht="16.5" customHeight="1" x14ac:dyDescent="0.25">
      <c r="A39" s="274">
        <v>2685.93</v>
      </c>
      <c r="B39" s="256">
        <v>0</v>
      </c>
      <c r="C39" s="256">
        <v>47810.85</v>
      </c>
      <c r="D39" s="256">
        <v>49653.53</v>
      </c>
      <c r="E39" s="256">
        <v>42000</v>
      </c>
      <c r="F39" s="256">
        <v>42000</v>
      </c>
      <c r="J39" s="255" t="s">
        <v>862</v>
      </c>
      <c r="K39" s="255" t="s">
        <v>988</v>
      </c>
      <c r="L39" s="256">
        <v>50500</v>
      </c>
      <c r="M39" s="256">
        <v>50500</v>
      </c>
      <c r="N39" s="256">
        <v>50500</v>
      </c>
      <c r="O39" s="256">
        <v>42500</v>
      </c>
      <c r="P39" s="275"/>
    </row>
    <row r="40" spans="1:16" ht="15.75" customHeight="1" x14ac:dyDescent="0.25">
      <c r="A40" s="274">
        <v>0</v>
      </c>
      <c r="B40" s="256">
        <v>0</v>
      </c>
      <c r="C40" s="256">
        <v>0</v>
      </c>
      <c r="E40" s="256">
        <v>0</v>
      </c>
      <c r="F40" s="256">
        <v>0</v>
      </c>
      <c r="J40" s="255" t="s">
        <v>914</v>
      </c>
      <c r="K40" s="255" t="s">
        <v>59</v>
      </c>
      <c r="L40" s="256">
        <v>0</v>
      </c>
      <c r="M40" s="256">
        <v>0</v>
      </c>
      <c r="N40" s="256">
        <v>0</v>
      </c>
      <c r="O40" s="256">
        <v>250</v>
      </c>
      <c r="P40" s="24"/>
    </row>
    <row r="41" spans="1:16" ht="15" customHeight="1" x14ac:dyDescent="0.25">
      <c r="A41" s="284">
        <v>60680.01</v>
      </c>
      <c r="B41" s="285">
        <v>0</v>
      </c>
      <c r="C41" s="285">
        <v>1425.71</v>
      </c>
      <c r="D41" s="285">
        <v>1197.52</v>
      </c>
      <c r="E41" s="285">
        <v>600</v>
      </c>
      <c r="F41" s="285">
        <v>600</v>
      </c>
      <c r="G41" s="285"/>
      <c r="H41" s="285"/>
      <c r="I41" s="285"/>
      <c r="J41" s="286" t="s">
        <v>658</v>
      </c>
      <c r="K41" s="286" t="s">
        <v>607</v>
      </c>
      <c r="L41" s="285">
        <v>1000</v>
      </c>
      <c r="M41" s="285">
        <v>1000</v>
      </c>
      <c r="N41" s="285">
        <v>1000</v>
      </c>
      <c r="O41" s="285">
        <v>2000</v>
      </c>
      <c r="P41" s="287"/>
    </row>
    <row r="42" spans="1:16" ht="15" customHeight="1" x14ac:dyDescent="0.25">
      <c r="A42" s="274">
        <v>0</v>
      </c>
      <c r="B42" s="256">
        <v>0</v>
      </c>
      <c r="C42" s="256">
        <v>0</v>
      </c>
      <c r="E42" s="256">
        <v>1300</v>
      </c>
      <c r="F42" s="256">
        <v>1300</v>
      </c>
      <c r="J42" s="255" t="s">
        <v>659</v>
      </c>
      <c r="K42" s="255" t="s">
        <v>608</v>
      </c>
      <c r="L42" s="256">
        <v>500</v>
      </c>
      <c r="M42" s="256">
        <v>500</v>
      </c>
      <c r="N42" s="256">
        <v>500</v>
      </c>
      <c r="O42" s="256">
        <v>3000</v>
      </c>
      <c r="P42" s="275"/>
    </row>
    <row r="43" spans="1:16" ht="15" customHeight="1" x14ac:dyDescent="0.25">
      <c r="A43" s="284">
        <v>3698.22</v>
      </c>
      <c r="B43" s="285">
        <v>0</v>
      </c>
      <c r="C43" s="285">
        <v>16405.849999999999</v>
      </c>
      <c r="D43" s="285"/>
      <c r="E43" s="285">
        <v>19000</v>
      </c>
      <c r="F43" s="285">
        <v>19000</v>
      </c>
      <c r="G43" s="285"/>
      <c r="H43" s="285"/>
      <c r="I43" s="285"/>
      <c r="J43" s="286" t="s">
        <v>660</v>
      </c>
      <c r="K43" s="286" t="s">
        <v>609</v>
      </c>
      <c r="L43" s="285">
        <v>16150</v>
      </c>
      <c r="M43" s="285">
        <v>16150</v>
      </c>
      <c r="N43" s="285">
        <v>16150</v>
      </c>
      <c r="O43" s="285">
        <v>0</v>
      </c>
      <c r="P43" s="287"/>
    </row>
    <row r="44" spans="1:16" ht="15" customHeight="1" x14ac:dyDescent="0.25">
      <c r="A44" s="274">
        <v>15</v>
      </c>
      <c r="B44" s="256">
        <v>0</v>
      </c>
      <c r="C44" s="256">
        <v>3662.37</v>
      </c>
      <c r="D44" s="256">
        <v>20288.509999999998</v>
      </c>
      <c r="E44" s="256">
        <v>6000</v>
      </c>
      <c r="F44" s="256">
        <v>6000</v>
      </c>
      <c r="J44" s="255" t="s">
        <v>661</v>
      </c>
      <c r="K44" s="255" t="s">
        <v>610</v>
      </c>
      <c r="L44" s="256">
        <v>3850</v>
      </c>
      <c r="M44" s="256">
        <v>3850</v>
      </c>
      <c r="N44" s="256">
        <v>3850</v>
      </c>
      <c r="O44" s="256">
        <v>13000</v>
      </c>
      <c r="P44" s="275"/>
    </row>
    <row r="45" spans="1:16" ht="15" customHeight="1" thickBot="1" x14ac:dyDescent="0.3">
      <c r="A45" s="39">
        <f>SUM(A39:A44)</f>
        <v>67079.16</v>
      </c>
      <c r="B45" s="41">
        <v>0</v>
      </c>
      <c r="C45" s="41">
        <f>SUM(C39:C44)</f>
        <v>69304.78</v>
      </c>
      <c r="D45" s="41">
        <f>SUM(D39:D44)</f>
        <v>71139.56</v>
      </c>
      <c r="E45" s="41">
        <f>SUM(E39:E44)</f>
        <v>68900</v>
      </c>
      <c r="F45" s="41">
        <f>SUM(F39:F44)</f>
        <v>68900</v>
      </c>
      <c r="G45" s="277"/>
      <c r="H45" s="277"/>
      <c r="I45" s="277"/>
      <c r="J45" s="278"/>
      <c r="K45" s="278"/>
      <c r="L45" s="41">
        <f>SUM(L39:L44)</f>
        <v>72000</v>
      </c>
      <c r="M45" s="41">
        <f>SUM(M39:M44)</f>
        <v>72000</v>
      </c>
      <c r="N45" s="41">
        <f>SUM(N39:N44)</f>
        <v>72000</v>
      </c>
      <c r="O45" s="41">
        <f>SUM(O39:O44)</f>
        <v>60750</v>
      </c>
      <c r="P45" s="279" t="s">
        <v>593</v>
      </c>
    </row>
    <row r="46" spans="1:16" ht="3" customHeight="1" thickBot="1" x14ac:dyDescent="0.3"/>
    <row r="47" spans="1:16" ht="15.75" customHeight="1" x14ac:dyDescent="0.25">
      <c r="A47" s="270"/>
      <c r="B47" s="271"/>
      <c r="C47" s="271"/>
      <c r="D47" s="271"/>
      <c r="E47" s="271"/>
      <c r="F47" s="271"/>
      <c r="G47" s="271"/>
      <c r="H47" s="271"/>
      <c r="I47" s="271" t="s">
        <v>32</v>
      </c>
      <c r="J47" s="272"/>
      <c r="K47" s="272"/>
      <c r="L47" s="271"/>
      <c r="M47" s="271"/>
      <c r="N47" s="271"/>
      <c r="O47" s="271"/>
      <c r="P47" s="273"/>
    </row>
    <row r="48" spans="1:16" ht="15.75" customHeight="1" x14ac:dyDescent="0.25">
      <c r="A48" s="284"/>
      <c r="B48" s="285"/>
      <c r="C48" s="285"/>
      <c r="D48" s="285"/>
      <c r="E48" s="285"/>
      <c r="F48" s="285"/>
      <c r="G48" s="285"/>
      <c r="H48" s="285"/>
      <c r="I48" s="285"/>
      <c r="J48" s="286" t="s">
        <v>1103</v>
      </c>
      <c r="K48" s="286" t="s">
        <v>33</v>
      </c>
      <c r="L48" s="285"/>
      <c r="M48" s="285"/>
      <c r="N48" s="285"/>
      <c r="O48" s="285">
        <v>1000</v>
      </c>
      <c r="P48" s="287"/>
    </row>
    <row r="49" spans="1:16" ht="15.75" customHeight="1" x14ac:dyDescent="0.25">
      <c r="A49" s="274">
        <v>0</v>
      </c>
      <c r="B49" s="256">
        <v>0</v>
      </c>
      <c r="C49" s="256">
        <v>0</v>
      </c>
      <c r="D49" s="256">
        <v>0</v>
      </c>
      <c r="E49" s="256">
        <v>5000</v>
      </c>
      <c r="F49" s="256">
        <v>5000</v>
      </c>
      <c r="J49" s="255" t="s">
        <v>567</v>
      </c>
      <c r="K49" s="255" t="s">
        <v>34</v>
      </c>
      <c r="L49" s="256">
        <v>2500</v>
      </c>
      <c r="M49" s="256">
        <v>2500</v>
      </c>
      <c r="N49" s="256">
        <v>2500</v>
      </c>
      <c r="O49" s="256">
        <v>1500</v>
      </c>
      <c r="P49" s="275"/>
    </row>
    <row r="50" spans="1:16" ht="15.75" customHeight="1" x14ac:dyDescent="0.25">
      <c r="A50" s="284">
        <v>0</v>
      </c>
      <c r="B50" s="285">
        <v>0</v>
      </c>
      <c r="C50" s="285">
        <v>2509.06</v>
      </c>
      <c r="D50" s="285">
        <v>2183.2399999999998</v>
      </c>
      <c r="E50" s="285">
        <v>3000</v>
      </c>
      <c r="F50" s="285">
        <v>3000</v>
      </c>
      <c r="G50" s="285"/>
      <c r="H50" s="285"/>
      <c r="I50" s="285"/>
      <c r="J50" s="286" t="s">
        <v>349</v>
      </c>
      <c r="K50" s="286" t="s">
        <v>38</v>
      </c>
      <c r="L50" s="285">
        <v>3000</v>
      </c>
      <c r="M50" s="285">
        <v>3000</v>
      </c>
      <c r="N50" s="285">
        <v>3000</v>
      </c>
      <c r="O50" s="285">
        <v>2000</v>
      </c>
      <c r="P50" s="287" t="s">
        <v>1066</v>
      </c>
    </row>
    <row r="51" spans="1:16" ht="15.75" customHeight="1" x14ac:dyDescent="0.25">
      <c r="A51" s="274">
        <v>0</v>
      </c>
      <c r="B51" s="256">
        <v>0</v>
      </c>
      <c r="C51" s="256">
        <v>365.46</v>
      </c>
      <c r="E51" s="256">
        <v>1000</v>
      </c>
      <c r="F51" s="256">
        <v>1000</v>
      </c>
      <c r="J51" s="255" t="s">
        <v>350</v>
      </c>
      <c r="K51" s="255" t="s">
        <v>39</v>
      </c>
      <c r="L51" s="256">
        <v>300</v>
      </c>
      <c r="M51" s="256">
        <v>300</v>
      </c>
      <c r="N51" s="256">
        <v>300</v>
      </c>
      <c r="O51" s="256">
        <v>1000</v>
      </c>
      <c r="P51" s="275"/>
    </row>
    <row r="52" spans="1:16" ht="15.75" customHeight="1" x14ac:dyDescent="0.25">
      <c r="A52" s="284">
        <v>0</v>
      </c>
      <c r="B52" s="285">
        <v>0</v>
      </c>
      <c r="C52" s="285">
        <v>0</v>
      </c>
      <c r="D52" s="285"/>
      <c r="E52" s="285">
        <v>250</v>
      </c>
      <c r="F52" s="285">
        <v>250</v>
      </c>
      <c r="G52" s="285"/>
      <c r="H52" s="285"/>
      <c r="I52" s="285"/>
      <c r="J52" s="286" t="s">
        <v>351</v>
      </c>
      <c r="K52" s="286" t="s">
        <v>40</v>
      </c>
      <c r="L52" s="285">
        <v>1000</v>
      </c>
      <c r="M52" s="285">
        <v>1000</v>
      </c>
      <c r="N52" s="285">
        <v>1000</v>
      </c>
      <c r="O52" s="285">
        <v>1000</v>
      </c>
      <c r="P52" s="287"/>
    </row>
    <row r="53" spans="1:16" ht="15.75" customHeight="1" x14ac:dyDescent="0.25">
      <c r="A53" s="274">
        <v>0</v>
      </c>
      <c r="B53" s="256">
        <v>0</v>
      </c>
      <c r="C53" s="256">
        <v>407.46</v>
      </c>
      <c r="D53" s="256">
        <v>77.959999999999994</v>
      </c>
      <c r="E53" s="256">
        <v>250</v>
      </c>
      <c r="F53" s="256">
        <v>250</v>
      </c>
      <c r="J53" s="255" t="s">
        <v>352</v>
      </c>
      <c r="K53" s="255" t="s">
        <v>41</v>
      </c>
      <c r="L53" s="256">
        <v>1000</v>
      </c>
      <c r="M53" s="256">
        <v>1000</v>
      </c>
      <c r="N53" s="256">
        <v>1000</v>
      </c>
      <c r="O53" s="256">
        <v>1000</v>
      </c>
      <c r="P53" s="275"/>
    </row>
    <row r="54" spans="1:16" ht="15.75" customHeight="1" x14ac:dyDescent="0.25">
      <c r="A54" s="284">
        <v>36918.339999999997</v>
      </c>
      <c r="B54" s="285">
        <v>0</v>
      </c>
      <c r="C54" s="285">
        <v>159.99</v>
      </c>
      <c r="D54" s="285">
        <v>79.66</v>
      </c>
      <c r="E54" s="285">
        <v>500</v>
      </c>
      <c r="F54" s="285">
        <v>500</v>
      </c>
      <c r="G54" s="285"/>
      <c r="H54" s="285"/>
      <c r="I54" s="285"/>
      <c r="J54" s="286" t="s">
        <v>353</v>
      </c>
      <c r="K54" s="286" t="s">
        <v>4</v>
      </c>
      <c r="L54" s="285">
        <v>150</v>
      </c>
      <c r="M54" s="285">
        <v>150</v>
      </c>
      <c r="N54" s="285">
        <v>150</v>
      </c>
      <c r="O54" s="285">
        <v>500</v>
      </c>
      <c r="P54" s="287"/>
    </row>
    <row r="55" spans="1:16" ht="15.75" customHeight="1" x14ac:dyDescent="0.25">
      <c r="A55" s="274">
        <v>0</v>
      </c>
      <c r="B55" s="256">
        <v>0</v>
      </c>
      <c r="C55" s="256">
        <v>0</v>
      </c>
      <c r="E55" s="256">
        <v>500</v>
      </c>
      <c r="F55" s="256">
        <v>500</v>
      </c>
      <c r="J55" s="255" t="s">
        <v>354</v>
      </c>
      <c r="K55" s="255" t="s">
        <v>42</v>
      </c>
      <c r="L55" s="256">
        <v>0</v>
      </c>
      <c r="M55" s="256">
        <v>0</v>
      </c>
      <c r="N55" s="256">
        <v>0</v>
      </c>
      <c r="O55" s="256">
        <v>500</v>
      </c>
      <c r="P55" s="275"/>
    </row>
    <row r="56" spans="1:16" ht="15.75" customHeight="1" x14ac:dyDescent="0.25">
      <c r="A56" s="284">
        <v>0</v>
      </c>
      <c r="B56" s="285">
        <v>0</v>
      </c>
      <c r="C56" s="285">
        <v>0</v>
      </c>
      <c r="D56" s="285"/>
      <c r="E56" s="285">
        <v>1500</v>
      </c>
      <c r="F56" s="285">
        <v>1500</v>
      </c>
      <c r="G56" s="285"/>
      <c r="H56" s="285"/>
      <c r="I56" s="285"/>
      <c r="J56" s="286" t="s">
        <v>355</v>
      </c>
      <c r="K56" s="286" t="s">
        <v>43</v>
      </c>
      <c r="L56" s="285">
        <v>2500</v>
      </c>
      <c r="M56" s="285">
        <v>2500</v>
      </c>
      <c r="N56" s="285">
        <v>2500</v>
      </c>
      <c r="O56" s="285">
        <v>1000</v>
      </c>
      <c r="P56" s="287"/>
    </row>
    <row r="57" spans="1:16" ht="15.75" customHeight="1" x14ac:dyDescent="0.25">
      <c r="A57" s="274">
        <v>215.36</v>
      </c>
      <c r="B57" s="256">
        <v>0</v>
      </c>
      <c r="C57" s="256">
        <v>17269.599999999999</v>
      </c>
      <c r="D57" s="256">
        <v>18565.560000000001</v>
      </c>
      <c r="E57" s="256">
        <v>14000</v>
      </c>
      <c r="F57" s="256">
        <v>14000</v>
      </c>
      <c r="J57" s="255" t="s">
        <v>356</v>
      </c>
      <c r="K57" s="255" t="s">
        <v>44</v>
      </c>
      <c r="L57" s="256">
        <v>18000</v>
      </c>
      <c r="M57" s="256">
        <v>18000</v>
      </c>
      <c r="N57" s="256">
        <v>18000</v>
      </c>
      <c r="O57" s="256">
        <v>19000</v>
      </c>
      <c r="P57" s="275"/>
    </row>
    <row r="58" spans="1:16" ht="15.75" customHeight="1" x14ac:dyDescent="0.25">
      <c r="A58" s="284">
        <v>382.5</v>
      </c>
      <c r="B58" s="285">
        <v>0</v>
      </c>
      <c r="C58" s="285">
        <v>100</v>
      </c>
      <c r="D58" s="285"/>
      <c r="E58" s="285">
        <v>380</v>
      </c>
      <c r="F58" s="285">
        <v>380</v>
      </c>
      <c r="G58" s="285"/>
      <c r="H58" s="285"/>
      <c r="I58" s="285"/>
      <c r="J58" s="286" t="s">
        <v>357</v>
      </c>
      <c r="K58" s="286" t="s">
        <v>45</v>
      </c>
      <c r="L58" s="285">
        <v>400</v>
      </c>
      <c r="M58" s="285">
        <v>400</v>
      </c>
      <c r="N58" s="285">
        <v>400</v>
      </c>
      <c r="O58" s="285">
        <v>1000</v>
      </c>
      <c r="P58" s="287"/>
    </row>
    <row r="59" spans="1:16" ht="15.75" customHeight="1" x14ac:dyDescent="0.25">
      <c r="A59" s="274">
        <v>0</v>
      </c>
      <c r="B59" s="256">
        <v>0</v>
      </c>
      <c r="C59" s="256">
        <v>0</v>
      </c>
      <c r="E59" s="256">
        <v>500</v>
      </c>
      <c r="F59" s="256">
        <v>500</v>
      </c>
      <c r="J59" s="255" t="s">
        <v>358</v>
      </c>
      <c r="K59" s="255" t="s">
        <v>46</v>
      </c>
      <c r="L59" s="256">
        <v>0</v>
      </c>
      <c r="M59" s="256">
        <v>0</v>
      </c>
      <c r="N59" s="256">
        <v>0</v>
      </c>
      <c r="O59" s="256">
        <v>0</v>
      </c>
      <c r="P59" s="275"/>
    </row>
    <row r="60" spans="1:16" ht="15.75" customHeight="1" x14ac:dyDescent="0.25">
      <c r="A60" s="284">
        <v>0</v>
      </c>
      <c r="B60" s="285">
        <v>0</v>
      </c>
      <c r="C60" s="285">
        <v>901.24</v>
      </c>
      <c r="D60" s="285"/>
      <c r="E60" s="285">
        <v>1200</v>
      </c>
      <c r="F60" s="285">
        <v>1200</v>
      </c>
      <c r="G60" s="285"/>
      <c r="H60" s="285"/>
      <c r="I60" s="285"/>
      <c r="J60" s="286" t="s">
        <v>359</v>
      </c>
      <c r="K60" s="286" t="s">
        <v>114</v>
      </c>
      <c r="L60" s="285">
        <v>0</v>
      </c>
      <c r="M60" s="285">
        <v>0</v>
      </c>
      <c r="N60" s="285">
        <v>0</v>
      </c>
      <c r="O60" s="285">
        <v>0</v>
      </c>
      <c r="P60" s="287"/>
    </row>
    <row r="61" spans="1:16" ht="15.75" customHeight="1" x14ac:dyDescent="0.25">
      <c r="A61" s="274">
        <v>0</v>
      </c>
      <c r="B61" s="256">
        <v>0</v>
      </c>
      <c r="C61" s="256">
        <v>901.24</v>
      </c>
      <c r="E61" s="256">
        <v>500</v>
      </c>
      <c r="F61" s="256">
        <v>500</v>
      </c>
      <c r="J61" s="255" t="s">
        <v>360</v>
      </c>
      <c r="K61" s="255" t="s">
        <v>49</v>
      </c>
      <c r="L61" s="256">
        <v>0</v>
      </c>
      <c r="M61" s="256">
        <v>0</v>
      </c>
      <c r="N61" s="256">
        <v>0</v>
      </c>
      <c r="O61" s="256">
        <v>0</v>
      </c>
      <c r="P61" s="275"/>
    </row>
    <row r="62" spans="1:16" ht="15.75" customHeight="1" x14ac:dyDescent="0.25">
      <c r="A62" s="274">
        <v>0</v>
      </c>
      <c r="B62" s="256">
        <v>0</v>
      </c>
      <c r="C62" s="256">
        <v>0</v>
      </c>
      <c r="D62" s="256">
        <v>0</v>
      </c>
      <c r="E62" s="256">
        <v>0</v>
      </c>
      <c r="F62" s="256">
        <v>0</v>
      </c>
      <c r="J62" s="255" t="s">
        <v>1116</v>
      </c>
      <c r="K62" s="255" t="s">
        <v>50</v>
      </c>
      <c r="L62" s="256">
        <v>0</v>
      </c>
      <c r="M62" s="256">
        <v>0</v>
      </c>
      <c r="N62" s="256">
        <v>0</v>
      </c>
      <c r="O62" s="256">
        <v>100</v>
      </c>
      <c r="P62" s="275"/>
    </row>
    <row r="63" spans="1:16" ht="15.75" customHeight="1" x14ac:dyDescent="0.25">
      <c r="A63" s="284">
        <v>50</v>
      </c>
      <c r="B63" s="285">
        <v>0</v>
      </c>
      <c r="C63" s="285">
        <v>0</v>
      </c>
      <c r="D63" s="285"/>
      <c r="E63" s="285">
        <v>500</v>
      </c>
      <c r="F63" s="285">
        <v>500</v>
      </c>
      <c r="G63" s="285"/>
      <c r="H63" s="285"/>
      <c r="I63" s="285"/>
      <c r="J63" s="286" t="s">
        <v>361</v>
      </c>
      <c r="K63" s="286" t="s">
        <v>51</v>
      </c>
      <c r="L63" s="285">
        <v>0</v>
      </c>
      <c r="M63" s="285">
        <v>0</v>
      </c>
      <c r="N63" s="285">
        <v>0</v>
      </c>
      <c r="O63" s="285">
        <v>0</v>
      </c>
      <c r="P63" s="287"/>
    </row>
    <row r="64" spans="1:16" ht="15.75" customHeight="1" x14ac:dyDescent="0.25">
      <c r="A64" s="274">
        <v>0</v>
      </c>
      <c r="B64" s="256">
        <v>0</v>
      </c>
      <c r="C64" s="256">
        <v>210</v>
      </c>
      <c r="D64" s="256">
        <v>50</v>
      </c>
      <c r="E64" s="256">
        <v>500</v>
      </c>
      <c r="F64" s="256">
        <v>500</v>
      </c>
      <c r="J64" s="255" t="s">
        <v>362</v>
      </c>
      <c r="K64" s="255" t="s">
        <v>54</v>
      </c>
      <c r="L64" s="256">
        <v>750</v>
      </c>
      <c r="M64" s="256">
        <v>750</v>
      </c>
      <c r="N64" s="256">
        <v>750</v>
      </c>
      <c r="O64" s="256">
        <v>1500</v>
      </c>
      <c r="P64" s="275"/>
    </row>
    <row r="65" spans="1:16" ht="15.75" customHeight="1" x14ac:dyDescent="0.25">
      <c r="A65" s="284">
        <v>0</v>
      </c>
      <c r="B65" s="285">
        <v>0</v>
      </c>
      <c r="C65" s="285">
        <v>0</v>
      </c>
      <c r="D65" s="285">
        <v>116.09</v>
      </c>
      <c r="E65" s="285">
        <v>500</v>
      </c>
      <c r="F65" s="285">
        <v>500</v>
      </c>
      <c r="G65" s="285"/>
      <c r="H65" s="285"/>
      <c r="I65" s="285"/>
      <c r="J65" s="286" t="s">
        <v>363</v>
      </c>
      <c r="K65" s="286" t="s">
        <v>55</v>
      </c>
      <c r="L65" s="285">
        <v>200</v>
      </c>
      <c r="M65" s="285">
        <v>200</v>
      </c>
      <c r="N65" s="285">
        <v>200</v>
      </c>
      <c r="O65" s="285">
        <v>1000</v>
      </c>
      <c r="P65" s="287"/>
    </row>
    <row r="66" spans="1:16" ht="15.75" customHeight="1" x14ac:dyDescent="0.25">
      <c r="A66" s="274">
        <v>0</v>
      </c>
      <c r="B66" s="256">
        <v>0</v>
      </c>
      <c r="C66" s="256">
        <v>3061.82</v>
      </c>
      <c r="D66" s="256">
        <v>6058.04</v>
      </c>
      <c r="E66" s="256">
        <v>15000</v>
      </c>
      <c r="F66" s="256">
        <v>15000</v>
      </c>
      <c r="J66" s="255" t="s">
        <v>364</v>
      </c>
      <c r="K66" s="255" t="s">
        <v>128</v>
      </c>
      <c r="L66" s="256">
        <v>8100</v>
      </c>
      <c r="M66" s="256">
        <v>8100</v>
      </c>
      <c r="N66" s="256">
        <v>8100</v>
      </c>
      <c r="O66" s="256">
        <v>5000</v>
      </c>
      <c r="P66" s="275" t="s">
        <v>1066</v>
      </c>
    </row>
    <row r="67" spans="1:16" ht="15.75" customHeight="1" x14ac:dyDescent="0.25">
      <c r="A67" s="284">
        <v>2414.4499999999998</v>
      </c>
      <c r="B67" s="285">
        <v>0</v>
      </c>
      <c r="C67" s="285">
        <v>5190.92</v>
      </c>
      <c r="D67" s="285">
        <v>3062.02</v>
      </c>
      <c r="E67" s="285">
        <v>10000</v>
      </c>
      <c r="F67" s="285">
        <v>10000</v>
      </c>
      <c r="G67" s="285"/>
      <c r="H67" s="285"/>
      <c r="I67" s="285"/>
      <c r="J67" s="286" t="s">
        <v>365</v>
      </c>
      <c r="K67" s="286" t="s">
        <v>903</v>
      </c>
      <c r="L67" s="285">
        <v>5000</v>
      </c>
      <c r="M67" s="285">
        <v>5000</v>
      </c>
      <c r="N67" s="285">
        <v>5000</v>
      </c>
      <c r="O67" s="285">
        <v>5600</v>
      </c>
      <c r="P67" s="287"/>
    </row>
    <row r="68" spans="1:16" ht="15.75" customHeight="1" x14ac:dyDescent="0.25">
      <c r="A68" s="274">
        <v>0</v>
      </c>
      <c r="B68" s="256">
        <v>0</v>
      </c>
      <c r="C68" s="256">
        <v>0</v>
      </c>
      <c r="E68" s="256">
        <v>2500</v>
      </c>
      <c r="F68" s="256">
        <v>2500</v>
      </c>
      <c r="J68" s="255" t="s">
        <v>366</v>
      </c>
      <c r="K68" s="255" t="s">
        <v>115</v>
      </c>
      <c r="L68" s="256">
        <v>0</v>
      </c>
      <c r="M68" s="256">
        <v>0</v>
      </c>
      <c r="N68" s="256">
        <v>0</v>
      </c>
      <c r="O68" s="256">
        <v>0</v>
      </c>
      <c r="P68" s="275"/>
    </row>
    <row r="69" spans="1:16" ht="15.75" customHeight="1" x14ac:dyDescent="0.25">
      <c r="A69" s="284">
        <v>0</v>
      </c>
      <c r="B69" s="285">
        <v>0</v>
      </c>
      <c r="C69" s="285">
        <v>4848.42</v>
      </c>
      <c r="D69" s="285">
        <v>5183.51</v>
      </c>
      <c r="E69" s="285">
        <v>10500</v>
      </c>
      <c r="F69" s="285">
        <v>10500</v>
      </c>
      <c r="G69" s="285"/>
      <c r="H69" s="285"/>
      <c r="I69" s="285"/>
      <c r="J69" s="286" t="s">
        <v>367</v>
      </c>
      <c r="K69" s="286" t="s">
        <v>116</v>
      </c>
      <c r="L69" s="285">
        <v>6000</v>
      </c>
      <c r="M69" s="285">
        <v>6000</v>
      </c>
      <c r="N69" s="285">
        <v>6000</v>
      </c>
      <c r="O69" s="285">
        <v>6000</v>
      </c>
      <c r="P69" s="287"/>
    </row>
    <row r="70" spans="1:16" ht="15.75" customHeight="1" x14ac:dyDescent="0.25">
      <c r="A70" s="274">
        <v>0</v>
      </c>
      <c r="B70" s="256">
        <v>0</v>
      </c>
      <c r="C70" s="256">
        <v>0</v>
      </c>
      <c r="E70" s="256">
        <v>0</v>
      </c>
      <c r="F70" s="256">
        <v>0</v>
      </c>
      <c r="J70" s="255" t="s">
        <v>368</v>
      </c>
      <c r="K70" s="255" t="s">
        <v>118</v>
      </c>
      <c r="L70" s="256">
        <v>5000</v>
      </c>
      <c r="M70" s="256">
        <v>5000</v>
      </c>
      <c r="N70" s="256">
        <v>5000</v>
      </c>
      <c r="O70" s="256">
        <v>2000</v>
      </c>
      <c r="P70" s="275"/>
    </row>
    <row r="71" spans="1:16" ht="15.75" customHeight="1" x14ac:dyDescent="0.25">
      <c r="A71" s="284">
        <v>0</v>
      </c>
      <c r="B71" s="285">
        <v>0</v>
      </c>
      <c r="C71" s="285">
        <v>0</v>
      </c>
      <c r="D71" s="285"/>
      <c r="E71" s="285">
        <v>1700</v>
      </c>
      <c r="F71" s="285">
        <v>1700</v>
      </c>
      <c r="G71" s="285"/>
      <c r="H71" s="285"/>
      <c r="I71" s="285"/>
      <c r="J71" s="286" t="s">
        <v>369</v>
      </c>
      <c r="K71" s="286" t="s">
        <v>119</v>
      </c>
      <c r="L71" s="285">
        <v>0</v>
      </c>
      <c r="M71" s="285">
        <v>0</v>
      </c>
      <c r="N71" s="285">
        <v>0</v>
      </c>
      <c r="O71" s="285">
        <v>0</v>
      </c>
      <c r="P71" s="287"/>
    </row>
    <row r="72" spans="1:16" ht="15.75" customHeight="1" x14ac:dyDescent="0.25">
      <c r="A72" s="274">
        <v>0</v>
      </c>
      <c r="B72" s="256">
        <v>0</v>
      </c>
      <c r="C72" s="256">
        <v>0</v>
      </c>
      <c r="E72" s="256">
        <v>4500</v>
      </c>
      <c r="F72" s="256">
        <v>4500</v>
      </c>
      <c r="J72" s="255" t="s">
        <v>817</v>
      </c>
      <c r="K72" s="255" t="s">
        <v>813</v>
      </c>
      <c r="L72" s="256">
        <v>0</v>
      </c>
      <c r="M72" s="256">
        <v>0</v>
      </c>
      <c r="N72" s="256">
        <v>0</v>
      </c>
      <c r="O72" s="256">
        <v>0</v>
      </c>
      <c r="P72" s="275"/>
    </row>
    <row r="73" spans="1:16" ht="15.75" customHeight="1" x14ac:dyDescent="0.25">
      <c r="A73" s="284">
        <v>0</v>
      </c>
      <c r="B73" s="285">
        <v>0</v>
      </c>
      <c r="C73" s="285">
        <v>0</v>
      </c>
      <c r="D73" s="285"/>
      <c r="E73" s="285">
        <v>500</v>
      </c>
      <c r="F73" s="285">
        <v>500</v>
      </c>
      <c r="G73" s="285"/>
      <c r="H73" s="285"/>
      <c r="I73" s="285"/>
      <c r="J73" s="286" t="s">
        <v>370</v>
      </c>
      <c r="K73" s="286" t="s">
        <v>56</v>
      </c>
      <c r="L73" s="285">
        <v>5000</v>
      </c>
      <c r="M73" s="285">
        <v>5000</v>
      </c>
      <c r="N73" s="285">
        <v>5000</v>
      </c>
      <c r="O73" s="285">
        <v>1500</v>
      </c>
      <c r="P73" s="287"/>
    </row>
    <row r="74" spans="1:16" ht="15.75" customHeight="1" x14ac:dyDescent="0.25">
      <c r="A74" s="274">
        <v>0</v>
      </c>
      <c r="B74" s="256">
        <v>0</v>
      </c>
      <c r="C74" s="256">
        <v>0</v>
      </c>
      <c r="D74" s="256">
        <v>56.25</v>
      </c>
      <c r="E74" s="256">
        <v>1000</v>
      </c>
      <c r="F74" s="256">
        <v>1000</v>
      </c>
      <c r="J74" s="255" t="s">
        <v>371</v>
      </c>
      <c r="K74" s="255" t="s">
        <v>57</v>
      </c>
      <c r="L74" s="256">
        <v>500</v>
      </c>
      <c r="M74" s="256">
        <v>500</v>
      </c>
      <c r="N74" s="256">
        <v>500</v>
      </c>
      <c r="O74" s="256">
        <v>1500</v>
      </c>
      <c r="P74" s="275"/>
    </row>
    <row r="75" spans="1:16" ht="15.75" customHeight="1" x14ac:dyDescent="0.25">
      <c r="A75" s="284">
        <v>0</v>
      </c>
      <c r="B75" s="285">
        <v>0</v>
      </c>
      <c r="C75" s="285">
        <v>0</v>
      </c>
      <c r="D75" s="285">
        <v>125</v>
      </c>
      <c r="E75" s="285">
        <v>500</v>
      </c>
      <c r="F75" s="285">
        <v>500</v>
      </c>
      <c r="G75" s="285"/>
      <c r="H75" s="285"/>
      <c r="I75" s="285"/>
      <c r="J75" s="286" t="s">
        <v>372</v>
      </c>
      <c r="K75" s="286" t="s">
        <v>58</v>
      </c>
      <c r="L75" s="285">
        <v>500</v>
      </c>
      <c r="M75" s="285">
        <v>500</v>
      </c>
      <c r="N75" s="285">
        <v>500</v>
      </c>
      <c r="O75" s="285">
        <v>1000</v>
      </c>
      <c r="P75" s="287"/>
    </row>
    <row r="76" spans="1:16" ht="15.75" customHeight="1" x14ac:dyDescent="0.25">
      <c r="A76" s="274">
        <v>0</v>
      </c>
      <c r="B76" s="256">
        <v>0</v>
      </c>
      <c r="C76" s="256">
        <v>1810.44</v>
      </c>
      <c r="D76" s="256">
        <v>10.36</v>
      </c>
      <c r="E76" s="256">
        <v>2000</v>
      </c>
      <c r="F76" s="256">
        <v>2000</v>
      </c>
      <c r="J76" s="255" t="s">
        <v>373</v>
      </c>
      <c r="K76" s="255" t="s">
        <v>59</v>
      </c>
      <c r="L76" s="256">
        <v>0</v>
      </c>
      <c r="M76" s="256">
        <v>0</v>
      </c>
      <c r="N76" s="256">
        <v>0</v>
      </c>
      <c r="O76" s="256">
        <v>1200</v>
      </c>
      <c r="P76" s="24"/>
    </row>
    <row r="77" spans="1:16" ht="15.75" customHeight="1" x14ac:dyDescent="0.25">
      <c r="A77" s="284">
        <v>0</v>
      </c>
      <c r="B77" s="285">
        <v>0</v>
      </c>
      <c r="C77" s="285">
        <v>4300</v>
      </c>
      <c r="D77" s="285">
        <v>4500</v>
      </c>
      <c r="E77" s="285">
        <v>4500</v>
      </c>
      <c r="F77" s="285">
        <v>4500</v>
      </c>
      <c r="G77" s="285"/>
      <c r="H77" s="285"/>
      <c r="I77" s="285"/>
      <c r="J77" s="286" t="s">
        <v>374</v>
      </c>
      <c r="K77" s="286" t="s">
        <v>60</v>
      </c>
      <c r="L77" s="285">
        <v>8700</v>
      </c>
      <c r="M77" s="285">
        <v>8700</v>
      </c>
      <c r="N77" s="285">
        <v>8700</v>
      </c>
      <c r="O77" s="285">
        <v>12000</v>
      </c>
      <c r="P77" s="287"/>
    </row>
    <row r="78" spans="1:16" ht="15.75" customHeight="1" thickBot="1" x14ac:dyDescent="0.3">
      <c r="A78" s="39">
        <f>SUM(A49:A77)</f>
        <v>39980.649999999994</v>
      </c>
      <c r="B78" s="277">
        <v>0</v>
      </c>
      <c r="C78" s="41">
        <f>SUM(C49:C77)</f>
        <v>42035.65</v>
      </c>
      <c r="D78" s="277">
        <f>SUM(D49:D77)</f>
        <v>40067.69</v>
      </c>
      <c r="E78" s="41">
        <f>SUM(E49:E77)</f>
        <v>82780</v>
      </c>
      <c r="F78" s="41">
        <f>SUM(F49:F77)</f>
        <v>82780</v>
      </c>
      <c r="G78" s="277"/>
      <c r="H78" s="277"/>
      <c r="I78" s="277"/>
      <c r="J78" s="278"/>
      <c r="K78" s="278"/>
      <c r="L78" s="41">
        <f>SUM(L49:L77)</f>
        <v>68600</v>
      </c>
      <c r="M78" s="41">
        <f>SUM(M49:M77)</f>
        <v>68600</v>
      </c>
      <c r="N78" s="41">
        <f>SUM(N49:N77)</f>
        <v>68600</v>
      </c>
      <c r="O78" s="41">
        <f>SUM(O48:O77)</f>
        <v>67900</v>
      </c>
      <c r="P78" s="279" t="s">
        <v>590</v>
      </c>
    </row>
    <row r="79" spans="1:16" ht="3" customHeight="1" thickBot="1" x14ac:dyDescent="0.3"/>
    <row r="80" spans="1:16" ht="15.75" customHeight="1" x14ac:dyDescent="0.25">
      <c r="A80" s="270"/>
      <c r="B80" s="271"/>
      <c r="C80" s="271"/>
      <c r="D80" s="271"/>
      <c r="E80" s="271"/>
      <c r="F80" s="271"/>
      <c r="G80" s="271"/>
      <c r="H80" s="271"/>
      <c r="I80" s="272" t="s">
        <v>61</v>
      </c>
      <c r="J80" s="272"/>
      <c r="K80" s="272"/>
      <c r="L80" s="271"/>
      <c r="M80" s="271"/>
      <c r="N80" s="271"/>
      <c r="O80" s="271"/>
      <c r="P80" s="273"/>
    </row>
    <row r="81" spans="1:16" ht="15" customHeight="1" thickBot="1" x14ac:dyDescent="0.3">
      <c r="A81" s="276">
        <v>0</v>
      </c>
      <c r="B81" s="277">
        <v>0</v>
      </c>
      <c r="C81" s="277">
        <v>0</v>
      </c>
      <c r="D81" s="277"/>
      <c r="E81" s="277">
        <v>0</v>
      </c>
      <c r="F81" s="277">
        <v>0</v>
      </c>
      <c r="G81" s="277"/>
      <c r="H81" s="277"/>
      <c r="I81" s="277"/>
      <c r="J81" s="278"/>
      <c r="K81" s="278"/>
      <c r="L81" s="277">
        <v>0</v>
      </c>
      <c r="M81" s="277">
        <v>0</v>
      </c>
      <c r="N81" s="277">
        <v>0</v>
      </c>
      <c r="O81" s="277">
        <v>0</v>
      </c>
      <c r="P81" s="279" t="s">
        <v>591</v>
      </c>
    </row>
    <row r="82" spans="1:16" ht="3" customHeight="1" thickBot="1" x14ac:dyDescent="0.3"/>
    <row r="83" spans="1:16" ht="15.75" customHeight="1" x14ac:dyDescent="0.25">
      <c r="A83" s="270"/>
      <c r="B83" s="271"/>
      <c r="C83" s="271"/>
      <c r="D83" s="271"/>
      <c r="E83" s="271"/>
      <c r="F83" s="271"/>
      <c r="G83" s="271"/>
      <c r="H83" s="271"/>
      <c r="I83" s="288" t="s">
        <v>63</v>
      </c>
      <c r="J83" s="272"/>
      <c r="K83" s="272"/>
      <c r="L83" s="271"/>
      <c r="M83" s="271"/>
      <c r="N83" s="271"/>
      <c r="O83" s="271"/>
      <c r="P83" s="273"/>
    </row>
    <row r="84" spans="1:16" ht="15" customHeight="1" thickBot="1" x14ac:dyDescent="0.3">
      <c r="A84" s="276">
        <v>0</v>
      </c>
      <c r="B84" s="277">
        <v>0</v>
      </c>
      <c r="C84" s="277">
        <v>0</v>
      </c>
      <c r="D84" s="277"/>
      <c r="E84" s="277">
        <v>0</v>
      </c>
      <c r="F84" s="277">
        <v>0</v>
      </c>
      <c r="G84" s="277"/>
      <c r="H84" s="277"/>
      <c r="I84" s="277"/>
      <c r="J84" s="278"/>
      <c r="K84" s="278"/>
      <c r="L84" s="277">
        <v>0</v>
      </c>
      <c r="M84" s="277">
        <v>0</v>
      </c>
      <c r="N84" s="277">
        <v>0</v>
      </c>
      <c r="O84" s="277">
        <v>0</v>
      </c>
      <c r="P84" s="279" t="s">
        <v>617</v>
      </c>
    </row>
    <row r="85" spans="1:16" ht="3" customHeight="1" thickBot="1" x14ac:dyDescent="0.3"/>
    <row r="86" spans="1:16" ht="15.75" customHeight="1" x14ac:dyDescent="0.25">
      <c r="A86" s="289"/>
      <c r="B86" s="290"/>
      <c r="C86" s="290"/>
      <c r="D86" s="290"/>
      <c r="E86" s="290"/>
      <c r="F86" s="290"/>
      <c r="G86" s="290"/>
      <c r="H86" s="290"/>
      <c r="I86" s="291" t="s">
        <v>64</v>
      </c>
      <c r="J86" s="291"/>
      <c r="K86" s="291"/>
      <c r="L86" s="290"/>
      <c r="M86" s="290"/>
      <c r="N86" s="290"/>
      <c r="O86" s="290"/>
      <c r="P86" s="292"/>
    </row>
    <row r="87" spans="1:16" ht="15.75" customHeight="1" x14ac:dyDescent="0.25">
      <c r="A87" s="274">
        <v>0</v>
      </c>
      <c r="B87" s="256">
        <v>0</v>
      </c>
      <c r="C87" s="256">
        <v>0</v>
      </c>
      <c r="E87" s="256">
        <v>0</v>
      </c>
      <c r="F87" s="256">
        <v>0</v>
      </c>
      <c r="J87" s="255" t="s">
        <v>375</v>
      </c>
      <c r="K87" s="255" t="s">
        <v>129</v>
      </c>
      <c r="L87" s="256">
        <v>0</v>
      </c>
      <c r="M87" s="256">
        <v>0</v>
      </c>
      <c r="N87" s="256">
        <v>0</v>
      </c>
      <c r="O87" s="256">
        <v>0</v>
      </c>
      <c r="P87" s="275"/>
    </row>
    <row r="88" spans="1:16" ht="15" customHeight="1" thickBot="1" x14ac:dyDescent="0.3">
      <c r="A88" s="303">
        <f>SUM(A86)</f>
        <v>0</v>
      </c>
      <c r="B88" s="300">
        <v>0</v>
      </c>
      <c r="C88" s="300">
        <f>SUM(C86)</f>
        <v>0</v>
      </c>
      <c r="D88" s="300"/>
      <c r="E88" s="300">
        <f>SUM(E86)</f>
        <v>0</v>
      </c>
      <c r="F88" s="300">
        <f>SUM(F86)</f>
        <v>0</v>
      </c>
      <c r="G88" s="293"/>
      <c r="H88" s="293"/>
      <c r="I88" s="293"/>
      <c r="J88" s="294"/>
      <c r="K88" s="294"/>
      <c r="L88" s="300">
        <f>SUM(L86)</f>
        <v>0</v>
      </c>
      <c r="M88" s="300">
        <f>SUM(M86)</f>
        <v>0</v>
      </c>
      <c r="N88" s="300">
        <f>SUM(N86)</f>
        <v>0</v>
      </c>
      <c r="O88" s="300">
        <f>SUM(O86)</f>
        <v>0</v>
      </c>
      <c r="P88" s="295" t="s">
        <v>596</v>
      </c>
    </row>
    <row r="89" spans="1:16" ht="3" customHeight="1" thickBot="1" x14ac:dyDescent="0.3">
      <c r="A89" s="1"/>
      <c r="B89" s="1"/>
      <c r="C89" s="1"/>
      <c r="D89" s="1"/>
    </row>
    <row r="90" spans="1:16" ht="15.75" customHeight="1" x14ac:dyDescent="0.25">
      <c r="A90" s="302"/>
      <c r="B90" s="301"/>
      <c r="C90" s="301"/>
      <c r="D90" s="301"/>
      <c r="E90" s="290"/>
      <c r="F90" s="290"/>
      <c r="G90" s="290"/>
      <c r="H90" s="290"/>
      <c r="I90" s="291" t="s">
        <v>65</v>
      </c>
      <c r="J90" s="291"/>
      <c r="K90" s="291"/>
      <c r="L90" s="290"/>
      <c r="M90" s="290"/>
      <c r="N90" s="290"/>
      <c r="O90" s="290"/>
      <c r="P90" s="292"/>
    </row>
    <row r="91" spans="1:16" ht="15.75" customHeight="1" x14ac:dyDescent="0.25">
      <c r="A91" s="274">
        <v>0</v>
      </c>
      <c r="B91" s="256">
        <v>0</v>
      </c>
      <c r="C91" s="256">
        <v>0</v>
      </c>
      <c r="E91" s="256">
        <v>0</v>
      </c>
      <c r="F91" s="256">
        <v>0</v>
      </c>
      <c r="J91" s="255" t="s">
        <v>556</v>
      </c>
      <c r="K91" s="255" t="s">
        <v>130</v>
      </c>
      <c r="L91" s="256">
        <v>0</v>
      </c>
      <c r="M91" s="256">
        <v>0</v>
      </c>
      <c r="N91" s="256">
        <v>0</v>
      </c>
      <c r="O91" s="256">
        <v>802.32</v>
      </c>
      <c r="P91" s="275" t="s">
        <v>1125</v>
      </c>
    </row>
    <row r="92" spans="1:16" ht="15.75" customHeight="1" x14ac:dyDescent="0.25">
      <c r="A92" s="274"/>
      <c r="J92" s="255" t="s">
        <v>1104</v>
      </c>
      <c r="K92" s="255" t="s">
        <v>1082</v>
      </c>
      <c r="O92" s="256">
        <v>0</v>
      </c>
      <c r="P92" s="275"/>
    </row>
    <row r="93" spans="1:16" ht="15" customHeight="1" thickBot="1" x14ac:dyDescent="0.3">
      <c r="A93" s="303">
        <f>SUM(A90)</f>
        <v>0</v>
      </c>
      <c r="B93" s="300">
        <v>0</v>
      </c>
      <c r="C93" s="300">
        <f>SUM(C90)</f>
        <v>0</v>
      </c>
      <c r="D93" s="300"/>
      <c r="E93" s="300">
        <f>SUM(E90)</f>
        <v>0</v>
      </c>
      <c r="F93" s="300">
        <f>SUM(F90)</f>
        <v>0</v>
      </c>
      <c r="G93" s="293"/>
      <c r="H93" s="293"/>
      <c r="I93" s="293"/>
      <c r="J93" s="294"/>
      <c r="K93" s="294"/>
      <c r="L93" s="300">
        <f>SUM(L90)</f>
        <v>0</v>
      </c>
      <c r="M93" s="300">
        <f>SUM(M90)</f>
        <v>0</v>
      </c>
      <c r="N93" s="300">
        <f>SUM(N90)</f>
        <v>0</v>
      </c>
      <c r="O93" s="300">
        <f>SUM(O91:O92)</f>
        <v>802.32</v>
      </c>
      <c r="P93" s="295" t="s">
        <v>603</v>
      </c>
    </row>
    <row r="94" spans="1:16" ht="3" customHeight="1" thickBot="1" x14ac:dyDescent="0.3"/>
    <row r="95" spans="1:16" ht="15.75" customHeight="1" x14ac:dyDescent="0.25">
      <c r="A95" s="270"/>
      <c r="B95" s="271"/>
      <c r="C95" s="271"/>
      <c r="D95" s="271"/>
      <c r="E95" s="271"/>
      <c r="F95" s="271"/>
      <c r="G95" s="271"/>
      <c r="H95" s="271"/>
      <c r="I95" s="272" t="s">
        <v>67</v>
      </c>
      <c r="J95" s="272"/>
      <c r="K95" s="272"/>
      <c r="L95" s="271"/>
      <c r="M95" s="271"/>
      <c r="N95" s="271"/>
      <c r="O95" s="271"/>
      <c r="P95" s="273"/>
    </row>
    <row r="96" spans="1:16" ht="15" customHeight="1" thickBot="1" x14ac:dyDescent="0.3">
      <c r="A96" s="276">
        <v>0</v>
      </c>
      <c r="B96" s="277"/>
      <c r="C96" s="277">
        <v>0</v>
      </c>
      <c r="D96" s="277"/>
      <c r="E96" s="277">
        <v>0</v>
      </c>
      <c r="F96" s="277">
        <v>0</v>
      </c>
      <c r="G96" s="277"/>
      <c r="H96" s="277"/>
      <c r="I96" s="277"/>
      <c r="J96" s="278"/>
      <c r="K96" s="278"/>
      <c r="L96" s="277">
        <v>0</v>
      </c>
      <c r="M96" s="277">
        <v>0</v>
      </c>
      <c r="N96" s="277">
        <v>0</v>
      </c>
      <c r="O96" s="277">
        <v>0</v>
      </c>
      <c r="P96" s="279" t="s">
        <v>604</v>
      </c>
    </row>
    <row r="97" spans="1:16" ht="3.75" customHeight="1" thickBot="1" x14ac:dyDescent="0.3"/>
    <row r="98" spans="1:16" ht="15" customHeight="1" thickBot="1" x14ac:dyDescent="0.3">
      <c r="A98" s="55">
        <f>SUM(A96,A93,A88,A84,A81,A77,A45)</f>
        <v>67079.16</v>
      </c>
      <c r="B98" s="57">
        <v>0</v>
      </c>
      <c r="C98" s="57">
        <f>SUM(C96,C93,C88,C84,C81,C78,C45)</f>
        <v>111340.43</v>
      </c>
      <c r="D98" s="57">
        <f>SUM(D96,D93,D88,D84,D81,D78,D45)</f>
        <v>111207.25</v>
      </c>
      <c r="E98" s="57">
        <f>SUM(E96,E93,E88,E84,E81,E78,E45)</f>
        <v>151680</v>
      </c>
      <c r="F98" s="57">
        <f>SUM(F96,F93,F88,F84,F81,F78,F45)</f>
        <v>151680</v>
      </c>
      <c r="G98" s="267"/>
      <c r="H98" s="267"/>
      <c r="I98" s="267"/>
      <c r="J98" s="268"/>
      <c r="K98" s="268"/>
      <c r="L98" s="57">
        <f>SUM(L96,L93,L88,L84,L81,L78,L45)</f>
        <v>140600</v>
      </c>
      <c r="M98" s="57">
        <f>SUM(M96,M93,M88,M84,M81,M78,M45)</f>
        <v>140600</v>
      </c>
      <c r="N98" s="57">
        <f>SUM(N96,N93,N88,N84,N81,N78,N45)</f>
        <v>140600</v>
      </c>
      <c r="O98" s="57">
        <f>SUM(O96,O93,O88,O84,O81,O78,O45)</f>
        <v>129452.32</v>
      </c>
      <c r="P98" s="269" t="s">
        <v>653</v>
      </c>
    </row>
    <row r="99" spans="1:16" ht="3.75" customHeight="1" thickBot="1" x14ac:dyDescent="0.3">
      <c r="A99" s="1"/>
      <c r="B99" s="1"/>
      <c r="C99" s="1"/>
      <c r="D99" s="1"/>
    </row>
    <row r="100" spans="1:16" ht="15" customHeight="1" thickBot="1" x14ac:dyDescent="0.3">
      <c r="A100" s="55">
        <f>A34-A98</f>
        <v>40698.839999999997</v>
      </c>
      <c r="B100" s="57">
        <v>0</v>
      </c>
      <c r="C100" s="57">
        <f>C34-C98</f>
        <v>38659.570000000007</v>
      </c>
      <c r="D100" s="57">
        <f>D34-D98</f>
        <v>77452.320000000007</v>
      </c>
      <c r="E100" s="57">
        <f>E34-E98</f>
        <v>44320</v>
      </c>
      <c r="F100" s="57">
        <f>F34-F98</f>
        <v>44320</v>
      </c>
      <c r="G100" s="267"/>
      <c r="H100" s="267"/>
      <c r="I100" s="267"/>
      <c r="J100" s="268"/>
      <c r="K100" s="268"/>
      <c r="L100" s="57">
        <f>L34-L98</f>
        <v>92100</v>
      </c>
      <c r="M100" s="57">
        <f>M34-M98</f>
        <v>92100</v>
      </c>
      <c r="N100" s="57">
        <f>N34-N98</f>
        <v>92100</v>
      </c>
      <c r="O100" s="57">
        <f>O34-O98</f>
        <v>0</v>
      </c>
      <c r="P100" s="269" t="s">
        <v>606</v>
      </c>
    </row>
    <row r="101" spans="1:16" ht="15.75" customHeight="1" x14ac:dyDescent="0.25"/>
    <row r="102" spans="1:16" ht="15.75" customHeight="1" x14ac:dyDescent="0.25"/>
    <row r="103" spans="1:16" ht="15.75" customHeight="1" x14ac:dyDescent="0.25"/>
    <row r="104" spans="1:16" ht="15.75" customHeight="1" x14ac:dyDescent="0.25"/>
    <row r="105" spans="1:16" ht="15.75" customHeight="1" x14ac:dyDescent="0.25"/>
    <row r="106" spans="1:16" ht="15.75" customHeight="1" x14ac:dyDescent="0.25"/>
    <row r="107" spans="1:16" ht="15.75" customHeight="1" x14ac:dyDescent="0.25"/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printOptions headings="1"/>
  <pageMargins left="0.2" right="0.2" top="0.75" bottom="0.75" header="0.3" footer="0.3"/>
  <pageSetup paperSize="5" scale="64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U1003"/>
  <sheetViews>
    <sheetView topLeftCell="B1" zoomScaleNormal="100" workbookViewId="0">
      <pane ySplit="3" topLeftCell="A4" activePane="bottomLeft" state="frozen"/>
      <selection pane="bottomLeft" activeCell="B1" sqref="B1"/>
    </sheetView>
  </sheetViews>
  <sheetFormatPr defaultColWidth="14.42578125" defaultRowHeight="15" customHeight="1" x14ac:dyDescent="0.25"/>
  <cols>
    <col min="1" max="1" width="17" style="1" customWidth="1"/>
    <col min="2" max="2" width="17.7109375" style="1" customWidth="1"/>
    <col min="3" max="3" width="17" style="1" customWidth="1"/>
    <col min="4" max="4" width="17.7109375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52.42578125" style="3" customWidth="1"/>
    <col min="12" max="15" width="17" style="1" customWidth="1"/>
    <col min="16" max="16" width="55.7109375" style="3" bestFit="1" customWidth="1"/>
    <col min="17" max="17" width="8.7109375" style="3" customWidth="1"/>
    <col min="18" max="18" width="157.140625" style="3" bestFit="1" customWidth="1"/>
    <col min="19" max="35" width="8.7109375" style="3" customWidth="1"/>
    <col min="36" max="16384" width="14.42578125" style="3"/>
  </cols>
  <sheetData>
    <row r="1" spans="1:16" ht="15.75" x14ac:dyDescent="0.25">
      <c r="A1" s="104" t="s">
        <v>676</v>
      </c>
      <c r="B1" s="105" t="s">
        <v>1011</v>
      </c>
      <c r="C1" s="105" t="s">
        <v>1018</v>
      </c>
      <c r="D1" s="439" t="s">
        <v>1034</v>
      </c>
      <c r="E1" s="105" t="s">
        <v>678</v>
      </c>
      <c r="F1" s="105" t="s">
        <v>924</v>
      </c>
      <c r="G1" s="106" t="s">
        <v>0</v>
      </c>
      <c r="H1" s="105"/>
      <c r="I1" s="105"/>
      <c r="J1" s="106"/>
      <c r="K1" s="106"/>
      <c r="L1" s="105" t="s">
        <v>601</v>
      </c>
      <c r="M1" s="105" t="s">
        <v>919</v>
      </c>
      <c r="N1" s="105" t="s">
        <v>918</v>
      </c>
      <c r="O1" s="105" t="s">
        <v>924</v>
      </c>
      <c r="P1" s="107"/>
    </row>
    <row r="2" spans="1:16" ht="3" customHeight="1" x14ac:dyDescent="0.25">
      <c r="A2" s="108"/>
      <c r="B2" s="109"/>
      <c r="C2" s="109"/>
      <c r="D2" s="440"/>
      <c r="E2" s="109"/>
      <c r="F2" s="109"/>
      <c r="G2" s="109"/>
      <c r="H2" s="109"/>
      <c r="I2" s="109"/>
      <c r="J2" s="110"/>
      <c r="K2" s="110"/>
      <c r="L2" s="109"/>
      <c r="M2" s="109"/>
      <c r="N2" s="109"/>
      <c r="O2" s="109"/>
      <c r="P2" s="111"/>
    </row>
    <row r="3" spans="1:16" ht="16.5" thickBot="1" x14ac:dyDescent="0.3">
      <c r="A3" s="112" t="s">
        <v>602</v>
      </c>
      <c r="B3" s="113" t="s">
        <v>602</v>
      </c>
      <c r="C3" s="113" t="s">
        <v>677</v>
      </c>
      <c r="D3" s="441" t="s">
        <v>1033</v>
      </c>
      <c r="E3" s="113" t="s">
        <v>730</v>
      </c>
      <c r="F3" s="113" t="s">
        <v>730</v>
      </c>
      <c r="G3" s="209" t="s">
        <v>908</v>
      </c>
      <c r="H3" s="113"/>
      <c r="I3" s="113"/>
      <c r="J3" s="114"/>
      <c r="K3" s="114"/>
      <c r="L3" s="113" t="s">
        <v>775</v>
      </c>
      <c r="M3" s="113" t="s">
        <v>775</v>
      </c>
      <c r="N3" s="113" t="s">
        <v>775</v>
      </c>
      <c r="O3" s="113" t="s">
        <v>775</v>
      </c>
      <c r="P3" s="115"/>
    </row>
    <row r="4" spans="1:16" ht="3" customHeight="1" thickBot="1" x14ac:dyDescent="0.3"/>
    <row r="5" spans="1:16" ht="16.5" thickBot="1" x14ac:dyDescent="0.3">
      <c r="A5" s="210"/>
      <c r="B5" s="211"/>
      <c r="C5" s="211"/>
      <c r="D5" s="211"/>
      <c r="E5" s="211"/>
      <c r="F5" s="211"/>
      <c r="G5" s="211"/>
      <c r="H5" s="212" t="s">
        <v>171</v>
      </c>
      <c r="I5" s="211"/>
      <c r="J5" s="212"/>
      <c r="K5" s="212"/>
      <c r="L5" s="211"/>
      <c r="M5" s="211"/>
      <c r="N5" s="211"/>
      <c r="O5" s="211"/>
      <c r="P5" s="213"/>
    </row>
    <row r="6" spans="1:16" ht="3" customHeight="1" thickBot="1" x14ac:dyDescent="0.3"/>
    <row r="7" spans="1:16" ht="15.75" customHeight="1" x14ac:dyDescent="0.25">
      <c r="A7" s="162"/>
      <c r="B7" s="117"/>
      <c r="C7" s="117"/>
      <c r="D7" s="117"/>
      <c r="E7" s="117"/>
      <c r="F7" s="117"/>
      <c r="G7" s="117"/>
      <c r="H7" s="117"/>
      <c r="I7" s="118" t="s">
        <v>1</v>
      </c>
      <c r="J7" s="118"/>
      <c r="K7" s="118"/>
      <c r="L7" s="117"/>
      <c r="M7" s="117"/>
      <c r="N7" s="117"/>
      <c r="O7" s="117"/>
      <c r="P7" s="119"/>
    </row>
    <row r="8" spans="1:16" ht="15.75" x14ac:dyDescent="0.25">
      <c r="A8" s="9">
        <v>539574.06999999995</v>
      </c>
      <c r="B8" s="1">
        <f>539574+58834</f>
        <v>598408</v>
      </c>
      <c r="C8" s="1">
        <f>B118-C9</f>
        <v>868600.25</v>
      </c>
      <c r="D8" s="1">
        <f>C118</f>
        <v>1130187.98</v>
      </c>
      <c r="E8" s="1">
        <v>650000</v>
      </c>
      <c r="F8" s="1">
        <v>650000</v>
      </c>
      <c r="J8" s="3" t="s">
        <v>549</v>
      </c>
      <c r="K8" s="3" t="s">
        <v>2</v>
      </c>
      <c r="L8" s="1">
        <v>510000</v>
      </c>
      <c r="M8" s="1">
        <v>510000</v>
      </c>
      <c r="N8" s="1">
        <v>510000</v>
      </c>
      <c r="O8" s="1">
        <f>D118-N9</f>
        <v>871885.31999999983</v>
      </c>
      <c r="P8" s="10"/>
    </row>
    <row r="9" spans="1:16" ht="15" customHeight="1" x14ac:dyDescent="0.25">
      <c r="A9" s="208">
        <v>166670.32999999999</v>
      </c>
      <c r="B9" s="124">
        <v>166671</v>
      </c>
      <c r="C9" s="124">
        <v>209751.75</v>
      </c>
      <c r="D9" s="124"/>
      <c r="E9" s="124">
        <v>209000</v>
      </c>
      <c r="F9" s="124">
        <v>209000</v>
      </c>
      <c r="G9" s="124"/>
      <c r="H9" s="124"/>
      <c r="I9" s="124"/>
      <c r="J9" s="125" t="s">
        <v>662</v>
      </c>
      <c r="K9" s="125" t="s">
        <v>634</v>
      </c>
      <c r="L9" s="124">
        <v>233000</v>
      </c>
      <c r="M9" s="124">
        <v>233000</v>
      </c>
      <c r="N9" s="124">
        <v>233000</v>
      </c>
      <c r="O9" s="124">
        <v>233000</v>
      </c>
      <c r="P9" s="126"/>
    </row>
    <row r="10" spans="1:16" ht="15" customHeight="1" thickBot="1" x14ac:dyDescent="0.3">
      <c r="A10" s="163">
        <f t="shared" ref="A10:F10" si="0">SUM(A8:A9)</f>
        <v>706244.39999999991</v>
      </c>
      <c r="B10" s="120">
        <f t="shared" si="0"/>
        <v>765079</v>
      </c>
      <c r="C10" s="120">
        <f t="shared" si="0"/>
        <v>1078352</v>
      </c>
      <c r="D10" s="120">
        <f t="shared" si="0"/>
        <v>1130187.98</v>
      </c>
      <c r="E10" s="120">
        <f t="shared" si="0"/>
        <v>859000</v>
      </c>
      <c r="F10" s="120">
        <f t="shared" si="0"/>
        <v>859000</v>
      </c>
      <c r="G10" s="120"/>
      <c r="H10" s="120"/>
      <c r="I10" s="120"/>
      <c r="J10" s="121"/>
      <c r="K10" s="121"/>
      <c r="L10" s="120">
        <f>SUM(L8:L9)</f>
        <v>743000</v>
      </c>
      <c r="M10" s="120">
        <f>SUM(M8:M9)</f>
        <v>743000</v>
      </c>
      <c r="N10" s="120">
        <f>SUM(N8:N9)</f>
        <v>743000</v>
      </c>
      <c r="O10" s="120">
        <f>SUM(O8:O9)</f>
        <v>1104885.3199999998</v>
      </c>
      <c r="P10" s="122" t="s">
        <v>618</v>
      </c>
    </row>
    <row r="11" spans="1:16" ht="3" customHeight="1" thickBot="1" x14ac:dyDescent="0.3"/>
    <row r="12" spans="1:16" ht="15.75" x14ac:dyDescent="0.25">
      <c r="A12" s="162"/>
      <c r="B12" s="428" t="s">
        <v>1010</v>
      </c>
      <c r="C12" s="117"/>
      <c r="D12" s="117"/>
      <c r="E12" s="117"/>
      <c r="F12" s="117"/>
      <c r="G12" s="117"/>
      <c r="H12" s="117"/>
      <c r="I12" s="118" t="s">
        <v>3</v>
      </c>
      <c r="J12" s="118"/>
      <c r="K12" s="118"/>
      <c r="L12" s="117"/>
      <c r="M12" s="117"/>
      <c r="N12" s="117"/>
      <c r="O12" s="117"/>
      <c r="P12" s="119"/>
    </row>
    <row r="13" spans="1:16" ht="15.75" x14ac:dyDescent="0.25">
      <c r="A13" s="9">
        <v>10336.370000000001</v>
      </c>
      <c r="B13" s="1">
        <f>12713+1099+3113</f>
        <v>16925</v>
      </c>
      <c r="C13" s="1">
        <v>150</v>
      </c>
      <c r="E13" s="1">
        <v>1000</v>
      </c>
      <c r="F13" s="1">
        <v>1000</v>
      </c>
      <c r="J13" s="3" t="s">
        <v>450</v>
      </c>
      <c r="K13" s="3" t="s">
        <v>4</v>
      </c>
      <c r="L13" s="1">
        <v>1000</v>
      </c>
      <c r="M13" s="1">
        <v>1000</v>
      </c>
      <c r="N13" s="1">
        <v>1000</v>
      </c>
      <c r="O13" s="1">
        <v>1000</v>
      </c>
      <c r="P13" s="10"/>
    </row>
    <row r="14" spans="1:16" ht="15.75" x14ac:dyDescent="0.25">
      <c r="A14" s="208">
        <v>12713.13</v>
      </c>
      <c r="B14" s="124"/>
      <c r="C14" s="124">
        <v>0</v>
      </c>
      <c r="D14" s="124"/>
      <c r="E14" s="124">
        <v>300</v>
      </c>
      <c r="F14" s="124">
        <v>300</v>
      </c>
      <c r="G14" s="124"/>
      <c r="H14" s="124"/>
      <c r="I14" s="124"/>
      <c r="J14" s="125" t="s">
        <v>451</v>
      </c>
      <c r="K14" s="125" t="s">
        <v>98</v>
      </c>
      <c r="L14" s="124">
        <v>300</v>
      </c>
      <c r="M14" s="124">
        <v>300</v>
      </c>
      <c r="N14" s="124">
        <v>300</v>
      </c>
      <c r="O14" s="124">
        <v>20000</v>
      </c>
      <c r="P14" s="126"/>
    </row>
    <row r="15" spans="1:16" ht="15.75" x14ac:dyDescent="0.25">
      <c r="A15" s="9">
        <v>15030</v>
      </c>
      <c r="C15" s="1">
        <v>0</v>
      </c>
      <c r="E15" s="1">
        <v>10000</v>
      </c>
      <c r="F15" s="1">
        <v>10000</v>
      </c>
      <c r="J15" s="3" t="s">
        <v>452</v>
      </c>
      <c r="K15" s="3" t="s">
        <v>131</v>
      </c>
      <c r="L15" s="1">
        <v>100</v>
      </c>
      <c r="M15" s="1">
        <v>100</v>
      </c>
      <c r="N15" s="1">
        <v>100</v>
      </c>
      <c r="O15" s="1">
        <v>0</v>
      </c>
      <c r="P15" s="10"/>
    </row>
    <row r="16" spans="1:16" ht="15.75" x14ac:dyDescent="0.25">
      <c r="A16" s="208">
        <v>341611.28</v>
      </c>
      <c r="B16" s="124">
        <v>411916</v>
      </c>
      <c r="C16" s="124">
        <v>406061.75</v>
      </c>
      <c r="D16" s="124">
        <v>427671.55</v>
      </c>
      <c r="E16" s="124">
        <v>340000</v>
      </c>
      <c r="F16" s="124">
        <v>340000</v>
      </c>
      <c r="G16" s="124"/>
      <c r="H16" s="124"/>
      <c r="I16" s="124"/>
      <c r="J16" s="125" t="s">
        <v>453</v>
      </c>
      <c r="K16" s="125" t="s">
        <v>132</v>
      </c>
      <c r="L16" s="124">
        <v>350000</v>
      </c>
      <c r="M16" s="124">
        <v>350000</v>
      </c>
      <c r="N16" s="124">
        <v>350000</v>
      </c>
      <c r="O16" s="124">
        <v>420000</v>
      </c>
      <c r="P16" s="126"/>
    </row>
    <row r="17" spans="1:16" ht="15.75" x14ac:dyDescent="0.25">
      <c r="A17" s="9">
        <v>38070.97</v>
      </c>
      <c r="B17" s="420" t="s">
        <v>1003</v>
      </c>
      <c r="C17" s="1">
        <v>0</v>
      </c>
      <c r="E17" s="1">
        <v>25000</v>
      </c>
      <c r="F17" s="1">
        <v>25000</v>
      </c>
      <c r="J17" s="3" t="s">
        <v>454</v>
      </c>
      <c r="K17" s="3" t="s">
        <v>133</v>
      </c>
      <c r="L17" s="1">
        <v>25000</v>
      </c>
      <c r="M17" s="1">
        <v>25000</v>
      </c>
      <c r="N17" s="1">
        <v>25000</v>
      </c>
      <c r="O17" s="1">
        <v>5000</v>
      </c>
      <c r="P17" s="10"/>
    </row>
    <row r="18" spans="1:16" ht="15.75" x14ac:dyDescent="0.25">
      <c r="A18" s="208">
        <v>22440</v>
      </c>
      <c r="B18" s="124">
        <v>10336</v>
      </c>
      <c r="C18" s="124">
        <v>48254.05</v>
      </c>
      <c r="D18" s="124">
        <v>49253.54</v>
      </c>
      <c r="E18" s="124">
        <v>45000</v>
      </c>
      <c r="F18" s="124">
        <v>45000</v>
      </c>
      <c r="G18" s="124"/>
      <c r="H18" s="124"/>
      <c r="I18" s="124"/>
      <c r="J18" s="125" t="s">
        <v>455</v>
      </c>
      <c r="K18" s="125" t="s">
        <v>134</v>
      </c>
      <c r="L18" s="124">
        <v>45000</v>
      </c>
      <c r="M18" s="124">
        <v>45000</v>
      </c>
      <c r="N18" s="124">
        <v>45000</v>
      </c>
      <c r="O18" s="124">
        <v>45000</v>
      </c>
      <c r="P18" s="126"/>
    </row>
    <row r="19" spans="1:16" ht="15.75" x14ac:dyDescent="0.25">
      <c r="A19" s="208"/>
      <c r="B19" s="124"/>
      <c r="C19" s="124"/>
      <c r="D19" s="124"/>
      <c r="E19" s="124"/>
      <c r="F19" s="124"/>
      <c r="G19" s="124"/>
      <c r="H19" s="124"/>
      <c r="I19" s="124"/>
      <c r="J19" s="125"/>
      <c r="K19" s="125" t="s">
        <v>970</v>
      </c>
      <c r="L19" s="124"/>
      <c r="M19" s="124"/>
      <c r="N19" s="124"/>
      <c r="O19" s="124"/>
      <c r="P19" s="126"/>
    </row>
    <row r="20" spans="1:16" ht="15" customHeight="1" thickBot="1" x14ac:dyDescent="0.3">
      <c r="A20" s="163">
        <f>SUM(A13:A18)</f>
        <v>440201.75</v>
      </c>
      <c r="B20" s="120">
        <f>B18+B16+B13</f>
        <v>439177</v>
      </c>
      <c r="C20" s="120">
        <f>SUM(C13:C18)</f>
        <v>454465.8</v>
      </c>
      <c r="D20" s="120">
        <f>SUM(D13:D19)</f>
        <v>476925.08999999997</v>
      </c>
      <c r="E20" s="120">
        <f>SUM(E13:E18)</f>
        <v>421300</v>
      </c>
      <c r="F20" s="120">
        <f>SUM(F13:F18)</f>
        <v>421300</v>
      </c>
      <c r="G20" s="120"/>
      <c r="H20" s="120"/>
      <c r="I20" s="120"/>
      <c r="J20" s="121"/>
      <c r="K20" s="121"/>
      <c r="L20" s="120">
        <f>SUM(L13:L18)</f>
        <v>421400</v>
      </c>
      <c r="M20" s="120">
        <f>SUM(M13:M18)</f>
        <v>421400</v>
      </c>
      <c r="N20" s="120">
        <f>SUM(N13:N18)</f>
        <v>421400</v>
      </c>
      <c r="O20" s="120">
        <f>SUM(O13:O19)</f>
        <v>491000</v>
      </c>
      <c r="P20" s="122" t="s">
        <v>599</v>
      </c>
    </row>
    <row r="21" spans="1:16" ht="3" customHeight="1" thickBot="1" x14ac:dyDescent="0.3"/>
    <row r="22" spans="1:16" ht="15.75" x14ac:dyDescent="0.25">
      <c r="A22" s="162"/>
      <c r="B22" s="117"/>
      <c r="C22" s="117"/>
      <c r="D22" s="117"/>
      <c r="E22" s="117"/>
      <c r="F22" s="117"/>
      <c r="G22" s="117"/>
      <c r="H22" s="117"/>
      <c r="I22" s="118" t="s">
        <v>20</v>
      </c>
      <c r="J22" s="118"/>
      <c r="K22" s="118"/>
      <c r="L22" s="117"/>
      <c r="M22" s="117"/>
      <c r="N22" s="117"/>
      <c r="O22" s="117"/>
      <c r="P22" s="119"/>
    </row>
    <row r="23" spans="1:16" ht="15" customHeight="1" thickBot="1" x14ac:dyDescent="0.3">
      <c r="A23" s="163">
        <v>0</v>
      </c>
      <c r="B23" s="120"/>
      <c r="C23" s="120">
        <v>0</v>
      </c>
      <c r="D23" s="120"/>
      <c r="E23" s="120">
        <v>0</v>
      </c>
      <c r="F23" s="120">
        <v>0</v>
      </c>
      <c r="G23" s="120"/>
      <c r="H23" s="120"/>
      <c r="I23" s="120"/>
      <c r="J23" s="121"/>
      <c r="K23" s="121"/>
      <c r="L23" s="120">
        <v>0</v>
      </c>
      <c r="M23" s="120">
        <v>0</v>
      </c>
      <c r="N23" s="120">
        <v>0</v>
      </c>
      <c r="O23" s="120">
        <v>0</v>
      </c>
      <c r="P23" s="122" t="s">
        <v>598</v>
      </c>
    </row>
    <row r="24" spans="1:16" ht="3" customHeight="1" thickBot="1" x14ac:dyDescent="0.3"/>
    <row r="25" spans="1:16" ht="15.75" x14ac:dyDescent="0.25">
      <c r="A25" s="162"/>
      <c r="B25" s="117"/>
      <c r="C25" s="117"/>
      <c r="D25" s="117"/>
      <c r="E25" s="117"/>
      <c r="F25" s="117"/>
      <c r="G25" s="117"/>
      <c r="H25" s="117"/>
      <c r="I25" s="118" t="s">
        <v>23</v>
      </c>
      <c r="J25" s="118"/>
      <c r="K25" s="118"/>
      <c r="L25" s="117"/>
      <c r="M25" s="117"/>
      <c r="N25" s="117"/>
      <c r="O25" s="117"/>
      <c r="P25" s="119"/>
    </row>
    <row r="26" spans="1:16" ht="15" customHeight="1" thickBot="1" x14ac:dyDescent="0.3">
      <c r="A26" s="163">
        <v>0</v>
      </c>
      <c r="B26" s="120"/>
      <c r="C26" s="120">
        <v>0</v>
      </c>
      <c r="D26" s="120"/>
      <c r="E26" s="120">
        <v>0</v>
      </c>
      <c r="F26" s="120">
        <v>0</v>
      </c>
      <c r="G26" s="120"/>
      <c r="H26" s="120"/>
      <c r="I26" s="120"/>
      <c r="J26" s="121"/>
      <c r="K26" s="121"/>
      <c r="L26" s="120">
        <v>0</v>
      </c>
      <c r="M26" s="120">
        <v>0</v>
      </c>
      <c r="N26" s="120">
        <v>0</v>
      </c>
      <c r="O26" s="120">
        <v>0</v>
      </c>
      <c r="P26" s="122" t="s">
        <v>616</v>
      </c>
    </row>
    <row r="27" spans="1:16" ht="3" customHeight="1" thickBot="1" x14ac:dyDescent="0.3"/>
    <row r="28" spans="1:16" ht="15.75" customHeight="1" x14ac:dyDescent="0.25">
      <c r="A28" s="162"/>
      <c r="B28" s="117"/>
      <c r="C28" s="117"/>
      <c r="D28" s="117"/>
      <c r="E28" s="117"/>
      <c r="F28" s="117"/>
      <c r="G28" s="117"/>
      <c r="H28" s="117"/>
      <c r="I28" s="118" t="s">
        <v>24</v>
      </c>
      <c r="J28" s="118"/>
      <c r="K28" s="118"/>
      <c r="L28" s="117"/>
      <c r="M28" s="117"/>
      <c r="N28" s="117"/>
      <c r="O28" s="117"/>
      <c r="P28" s="119"/>
    </row>
    <row r="29" spans="1:16" ht="15" customHeight="1" thickBot="1" x14ac:dyDescent="0.3">
      <c r="A29" s="163">
        <v>0</v>
      </c>
      <c r="B29" s="120"/>
      <c r="C29" s="120">
        <v>0</v>
      </c>
      <c r="D29" s="120"/>
      <c r="E29" s="120">
        <v>0</v>
      </c>
      <c r="F29" s="120">
        <v>0</v>
      </c>
      <c r="G29" s="120"/>
      <c r="H29" s="120"/>
      <c r="I29" s="120"/>
      <c r="J29" s="121"/>
      <c r="K29" s="121"/>
      <c r="L29" s="120">
        <v>0</v>
      </c>
      <c r="M29" s="120">
        <v>0</v>
      </c>
      <c r="N29" s="120">
        <v>0</v>
      </c>
      <c r="O29" s="120">
        <v>0</v>
      </c>
      <c r="P29" s="122" t="s">
        <v>596</v>
      </c>
    </row>
    <row r="30" spans="1:16" ht="3" customHeight="1" thickBot="1" x14ac:dyDescent="0.3"/>
    <row r="31" spans="1:16" ht="15.75" customHeight="1" x14ac:dyDescent="0.25">
      <c r="A31" s="162"/>
      <c r="B31" s="117"/>
      <c r="C31" s="117"/>
      <c r="D31" s="117"/>
      <c r="E31" s="117"/>
      <c r="F31" s="117"/>
      <c r="G31" s="117"/>
      <c r="H31" s="117"/>
      <c r="I31" s="118" t="s">
        <v>27</v>
      </c>
      <c r="J31" s="118"/>
      <c r="K31" s="118"/>
      <c r="L31" s="117"/>
      <c r="M31" s="117"/>
      <c r="N31" s="117"/>
      <c r="O31" s="117"/>
      <c r="P31" s="119"/>
    </row>
    <row r="32" spans="1:16" ht="15.75" customHeight="1" x14ac:dyDescent="0.25">
      <c r="A32" s="9">
        <v>0</v>
      </c>
      <c r="C32" s="1">
        <v>0</v>
      </c>
      <c r="E32" s="1">
        <v>0</v>
      </c>
      <c r="F32" s="1">
        <v>0</v>
      </c>
      <c r="J32" s="3" t="s">
        <v>456</v>
      </c>
      <c r="K32" s="3" t="s">
        <v>28</v>
      </c>
      <c r="L32" s="1">
        <v>0</v>
      </c>
      <c r="M32" s="1">
        <v>0</v>
      </c>
      <c r="N32" s="1">
        <v>0</v>
      </c>
      <c r="O32" s="1">
        <v>0</v>
      </c>
      <c r="P32" s="10"/>
    </row>
    <row r="33" spans="1:16" ht="15.75" customHeight="1" x14ac:dyDescent="0.25">
      <c r="A33" s="208">
        <v>0</v>
      </c>
      <c r="B33" s="124"/>
      <c r="C33" s="124">
        <v>0</v>
      </c>
      <c r="D33" s="124"/>
      <c r="E33" s="124">
        <v>25000</v>
      </c>
      <c r="F33" s="124">
        <v>25000</v>
      </c>
      <c r="G33" s="124"/>
      <c r="H33" s="124"/>
      <c r="I33" s="124"/>
      <c r="J33" s="125" t="s">
        <v>457</v>
      </c>
      <c r="K33" s="125" t="s">
        <v>688</v>
      </c>
      <c r="L33" s="124">
        <v>2500</v>
      </c>
      <c r="M33" s="124">
        <v>2500</v>
      </c>
      <c r="N33" s="124">
        <v>2500</v>
      </c>
      <c r="O33" s="124">
        <v>0</v>
      </c>
      <c r="P33" s="126"/>
    </row>
    <row r="34" spans="1:16" ht="15.75" customHeight="1" x14ac:dyDescent="0.25">
      <c r="A34" s="9">
        <v>0</v>
      </c>
      <c r="C34" s="1">
        <v>0</v>
      </c>
      <c r="E34" s="1">
        <v>25000</v>
      </c>
      <c r="F34" s="1">
        <v>25000</v>
      </c>
      <c r="J34" s="3" t="s">
        <v>729</v>
      </c>
      <c r="K34" s="3" t="s">
        <v>687</v>
      </c>
      <c r="L34" s="1">
        <v>2500</v>
      </c>
      <c r="M34" s="1">
        <v>2500</v>
      </c>
      <c r="N34" s="1">
        <v>2500</v>
      </c>
      <c r="O34" s="1">
        <v>0</v>
      </c>
      <c r="P34" s="10"/>
    </row>
    <row r="35" spans="1:16" ht="15.75" customHeight="1" x14ac:dyDescent="0.25">
      <c r="A35" s="9"/>
      <c r="J35" s="3" t="s">
        <v>1090</v>
      </c>
      <c r="K35" s="3" t="s">
        <v>1072</v>
      </c>
      <c r="O35" s="1">
        <v>5000</v>
      </c>
      <c r="P35" s="10"/>
    </row>
    <row r="36" spans="1:16" ht="15" customHeight="1" thickBot="1" x14ac:dyDescent="0.3">
      <c r="A36" s="163">
        <f>SUM(A32:A34)</f>
        <v>0</v>
      </c>
      <c r="B36" s="120"/>
      <c r="C36" s="120">
        <f>SUM(C32:C34)</f>
        <v>0</v>
      </c>
      <c r="D36" s="120"/>
      <c r="E36" s="120">
        <f>SUM(E32:E34)</f>
        <v>50000</v>
      </c>
      <c r="F36" s="120">
        <f>SUM(F32:F34)</f>
        <v>50000</v>
      </c>
      <c r="G36" s="120"/>
      <c r="H36" s="120"/>
      <c r="I36" s="120"/>
      <c r="J36" s="121"/>
      <c r="K36" s="121"/>
      <c r="L36" s="120">
        <f>SUM(L32:L34)</f>
        <v>5000</v>
      </c>
      <c r="M36" s="120">
        <f>SUM(M32:M34)</f>
        <v>5000</v>
      </c>
      <c r="N36" s="120">
        <f>SUM(N32:N34)</f>
        <v>5000</v>
      </c>
      <c r="O36" s="120">
        <f>SUM(O32:O35)</f>
        <v>5000</v>
      </c>
      <c r="P36" s="122" t="s">
        <v>597</v>
      </c>
    </row>
    <row r="37" spans="1:16" ht="3" customHeight="1" thickBot="1" x14ac:dyDescent="0.3"/>
    <row r="38" spans="1:16" ht="15.75" customHeight="1" x14ac:dyDescent="0.25">
      <c r="A38" s="162"/>
      <c r="B38" s="117"/>
      <c r="C38" s="117"/>
      <c r="D38" s="117"/>
      <c r="E38" s="117"/>
      <c r="F38" s="117"/>
      <c r="G38" s="117"/>
      <c r="H38" s="117"/>
      <c r="I38" s="118" t="s">
        <v>29</v>
      </c>
      <c r="J38" s="118"/>
      <c r="K38" s="118"/>
      <c r="L38" s="117"/>
      <c r="M38" s="117"/>
      <c r="N38" s="117"/>
      <c r="O38" s="117"/>
      <c r="P38" s="119"/>
    </row>
    <row r="39" spans="1:16" ht="15" customHeight="1" thickBot="1" x14ac:dyDescent="0.3">
      <c r="A39" s="163">
        <v>0</v>
      </c>
      <c r="B39" s="120"/>
      <c r="C39" s="120">
        <v>0</v>
      </c>
      <c r="D39" s="120"/>
      <c r="E39" s="120">
        <v>0</v>
      </c>
      <c r="F39" s="120">
        <v>0</v>
      </c>
      <c r="G39" s="120"/>
      <c r="H39" s="120"/>
      <c r="I39" s="120"/>
      <c r="J39" s="121"/>
      <c r="K39" s="121"/>
      <c r="L39" s="120">
        <v>0</v>
      </c>
      <c r="M39" s="120">
        <v>0</v>
      </c>
      <c r="N39" s="120">
        <v>0</v>
      </c>
      <c r="O39" s="120">
        <v>0</v>
      </c>
      <c r="P39" s="122" t="s">
        <v>594</v>
      </c>
    </row>
    <row r="40" spans="1:16" ht="3" customHeight="1" thickBot="1" x14ac:dyDescent="0.3"/>
    <row r="41" spans="1:16" ht="15" customHeight="1" thickBot="1" x14ac:dyDescent="0.3">
      <c r="A41" s="210">
        <f t="shared" ref="A41:F41" si="1">SUM(A39,A36,A29,A26,A23,A20,A10)</f>
        <v>1146446.1499999999</v>
      </c>
      <c r="B41" s="210">
        <f t="shared" si="1"/>
        <v>1204256</v>
      </c>
      <c r="C41" s="211">
        <f t="shared" si="1"/>
        <v>1532817.8</v>
      </c>
      <c r="D41" s="211">
        <f t="shared" si="1"/>
        <v>1607113.0699999998</v>
      </c>
      <c r="E41" s="211">
        <f t="shared" si="1"/>
        <v>1330300</v>
      </c>
      <c r="F41" s="211">
        <f t="shared" si="1"/>
        <v>1330300</v>
      </c>
      <c r="G41" s="211"/>
      <c r="H41" s="211"/>
      <c r="I41" s="211"/>
      <c r="J41" s="212"/>
      <c r="K41" s="212"/>
      <c r="L41" s="211">
        <f>SUM(L39,L36,L29,L26,L23,L20,L10)</f>
        <v>1169400</v>
      </c>
      <c r="M41" s="211">
        <f>SUM(M39,M36,M29,M26,M23,M20,M10)</f>
        <v>1169400</v>
      </c>
      <c r="N41" s="211">
        <f>SUM(N39,N36,N29,N26,N23,N20,N10)</f>
        <v>1169400</v>
      </c>
      <c r="O41" s="211">
        <f>SUM(O39,O36,O29,O26,O23,O20,O10)</f>
        <v>1600885.3199999998</v>
      </c>
      <c r="P41" s="213" t="s">
        <v>595</v>
      </c>
    </row>
    <row r="42" spans="1:16" ht="3" customHeight="1" thickBot="1" x14ac:dyDescent="0.3"/>
    <row r="43" spans="1:16" ht="15.75" customHeight="1" thickBot="1" x14ac:dyDescent="0.3">
      <c r="A43" s="210"/>
      <c r="B43" s="211"/>
      <c r="C43" s="211"/>
      <c r="D43" s="211"/>
      <c r="E43" s="211"/>
      <c r="F43" s="211"/>
      <c r="G43" s="211"/>
      <c r="H43" s="212" t="s">
        <v>173</v>
      </c>
      <c r="I43" s="211"/>
      <c r="J43" s="212"/>
      <c r="K43" s="212"/>
      <c r="L43" s="211"/>
      <c r="M43" s="211"/>
      <c r="N43" s="211"/>
      <c r="O43" s="211"/>
      <c r="P43" s="213"/>
    </row>
    <row r="44" spans="1:16" ht="3" customHeight="1" thickBot="1" x14ac:dyDescent="0.3"/>
    <row r="45" spans="1:16" ht="15.75" x14ac:dyDescent="0.25">
      <c r="A45" s="162"/>
      <c r="B45" s="428" t="s">
        <v>1012</v>
      </c>
      <c r="C45" s="117"/>
      <c r="D45" s="117"/>
      <c r="E45" s="117"/>
      <c r="F45" s="117"/>
      <c r="G45" s="117"/>
      <c r="H45" s="117"/>
      <c r="I45" s="118" t="s">
        <v>592</v>
      </c>
      <c r="J45" s="118"/>
      <c r="K45" s="118"/>
      <c r="L45" s="117"/>
      <c r="M45" s="117"/>
      <c r="N45" s="117"/>
      <c r="O45" s="117"/>
      <c r="P45" s="119"/>
    </row>
    <row r="46" spans="1:16" ht="16.5" customHeight="1" x14ac:dyDescent="0.25">
      <c r="A46" s="345">
        <v>3036.3</v>
      </c>
      <c r="B46" s="346">
        <v>94479</v>
      </c>
      <c r="C46" s="346">
        <v>76704.95</v>
      </c>
      <c r="D46" s="346">
        <v>111709.94</v>
      </c>
      <c r="E46" s="346">
        <v>75000</v>
      </c>
      <c r="F46" s="346">
        <v>75000</v>
      </c>
      <c r="G46" s="346"/>
      <c r="H46" s="346"/>
      <c r="I46" s="346"/>
      <c r="J46" s="347" t="s">
        <v>863</v>
      </c>
      <c r="K46" s="347" t="s">
        <v>837</v>
      </c>
      <c r="L46" s="346">
        <v>137300</v>
      </c>
      <c r="M46" s="346">
        <v>137300</v>
      </c>
      <c r="N46" s="346">
        <v>137300</v>
      </c>
      <c r="O46" s="346">
        <v>135000</v>
      </c>
      <c r="P46" s="348"/>
    </row>
    <row r="47" spans="1:16" ht="15.75" x14ac:dyDescent="0.25">
      <c r="A47" s="208">
        <v>0</v>
      </c>
      <c r="B47" s="124"/>
      <c r="C47" s="124">
        <v>0</v>
      </c>
      <c r="D47" s="124"/>
      <c r="E47" s="124">
        <v>0</v>
      </c>
      <c r="F47" s="124">
        <v>0</v>
      </c>
      <c r="G47" s="124"/>
      <c r="H47" s="124"/>
      <c r="I47" s="124"/>
      <c r="J47" s="125" t="s">
        <v>915</v>
      </c>
      <c r="K47" s="125" t="s">
        <v>59</v>
      </c>
      <c r="L47" s="124">
        <v>0</v>
      </c>
      <c r="M47" s="124">
        <v>0</v>
      </c>
      <c r="N47" s="124">
        <v>0</v>
      </c>
      <c r="O47" s="124">
        <v>300</v>
      </c>
      <c r="P47" s="349"/>
    </row>
    <row r="48" spans="1:16" ht="15" customHeight="1" x14ac:dyDescent="0.25">
      <c r="A48" s="9">
        <v>87492.13</v>
      </c>
      <c r="C48" s="1">
        <v>3504.5</v>
      </c>
      <c r="D48" s="1">
        <v>3913.73</v>
      </c>
      <c r="E48" s="1">
        <v>5000</v>
      </c>
      <c r="F48" s="1">
        <v>5000</v>
      </c>
      <c r="J48" s="3" t="s">
        <v>640</v>
      </c>
      <c r="K48" s="3" t="s">
        <v>607</v>
      </c>
      <c r="L48" s="1">
        <v>7200</v>
      </c>
      <c r="M48" s="1">
        <v>7200</v>
      </c>
      <c r="N48" s="1">
        <v>7200</v>
      </c>
      <c r="O48" s="1">
        <v>5000</v>
      </c>
      <c r="P48" s="10"/>
    </row>
    <row r="49" spans="1:16" ht="15" customHeight="1" x14ac:dyDescent="0.25">
      <c r="A49" s="208">
        <v>0</v>
      </c>
      <c r="B49" s="124"/>
      <c r="C49" s="124">
        <v>0</v>
      </c>
      <c r="D49" s="124"/>
      <c r="E49" s="124">
        <v>1500</v>
      </c>
      <c r="F49" s="124">
        <v>1500</v>
      </c>
      <c r="G49" s="124"/>
      <c r="H49" s="124"/>
      <c r="I49" s="124"/>
      <c r="J49" s="125" t="s">
        <v>641</v>
      </c>
      <c r="K49" s="125" t="s">
        <v>608</v>
      </c>
      <c r="L49" s="124">
        <v>10000</v>
      </c>
      <c r="M49" s="124">
        <v>10000</v>
      </c>
      <c r="N49" s="124">
        <v>10000</v>
      </c>
      <c r="O49" s="124">
        <v>5000</v>
      </c>
      <c r="P49" s="126"/>
    </row>
    <row r="50" spans="1:16" ht="15" customHeight="1" x14ac:dyDescent="0.25">
      <c r="A50" s="9">
        <v>0</v>
      </c>
      <c r="C50" s="1">
        <v>32330.44</v>
      </c>
      <c r="E50" s="1">
        <v>35000</v>
      </c>
      <c r="F50" s="1">
        <v>35000</v>
      </c>
      <c r="J50" s="3" t="s">
        <v>642</v>
      </c>
      <c r="K50" s="3" t="s">
        <v>609</v>
      </c>
      <c r="L50" s="1">
        <v>53750</v>
      </c>
      <c r="M50" s="1">
        <v>53750</v>
      </c>
      <c r="N50" s="1">
        <v>53750</v>
      </c>
      <c r="O50" s="1">
        <v>0</v>
      </c>
      <c r="P50" s="10"/>
    </row>
    <row r="51" spans="1:16" ht="15" customHeight="1" x14ac:dyDescent="0.25">
      <c r="A51" s="208">
        <v>3698.22</v>
      </c>
      <c r="B51" s="124"/>
      <c r="C51" s="124">
        <v>5736.1</v>
      </c>
      <c r="D51" s="124">
        <v>54250.52</v>
      </c>
      <c r="E51" s="124">
        <v>5000</v>
      </c>
      <c r="F51" s="124">
        <v>5000</v>
      </c>
      <c r="G51" s="124"/>
      <c r="H51" s="124"/>
      <c r="I51" s="124"/>
      <c r="J51" s="125" t="s">
        <v>643</v>
      </c>
      <c r="K51" s="125" t="s">
        <v>610</v>
      </c>
      <c r="L51" s="124">
        <v>10100</v>
      </c>
      <c r="M51" s="124">
        <v>10100</v>
      </c>
      <c r="N51" s="124">
        <v>10100</v>
      </c>
      <c r="O51" s="124">
        <v>64000</v>
      </c>
      <c r="P51" s="126"/>
    </row>
    <row r="52" spans="1:16" ht="15" customHeight="1" thickBot="1" x14ac:dyDescent="0.3">
      <c r="A52" s="163">
        <f t="shared" ref="A52:F52" si="2">SUM(A46:A51)</f>
        <v>94226.650000000009</v>
      </c>
      <c r="B52" s="120">
        <f t="shared" si="2"/>
        <v>94479</v>
      </c>
      <c r="C52" s="120">
        <f t="shared" si="2"/>
        <v>118275.99</v>
      </c>
      <c r="D52" s="120">
        <f t="shared" si="2"/>
        <v>169874.19</v>
      </c>
      <c r="E52" s="120">
        <f t="shared" si="2"/>
        <v>121500</v>
      </c>
      <c r="F52" s="120">
        <f t="shared" si="2"/>
        <v>121500</v>
      </c>
      <c r="G52" s="120"/>
      <c r="H52" s="120"/>
      <c r="I52" s="120"/>
      <c r="J52" s="121"/>
      <c r="K52" s="121"/>
      <c r="L52" s="120">
        <f>SUM(L46:L51)</f>
        <v>218350</v>
      </c>
      <c r="M52" s="120">
        <f>SUM(M46:M51)</f>
        <v>218350</v>
      </c>
      <c r="N52" s="120">
        <f>SUM(N46:N51)</f>
        <v>218350</v>
      </c>
      <c r="O52" s="120">
        <f>SUM(O46:O51)</f>
        <v>209300</v>
      </c>
      <c r="P52" s="122" t="s">
        <v>593</v>
      </c>
    </row>
    <row r="53" spans="1:16" ht="3" customHeight="1" thickBot="1" x14ac:dyDescent="0.3"/>
    <row r="54" spans="1:16" ht="15.75" customHeight="1" x14ac:dyDescent="0.25">
      <c r="A54" s="162"/>
      <c r="B54" s="428" t="s">
        <v>1006</v>
      </c>
      <c r="C54" s="117"/>
      <c r="D54" s="117"/>
      <c r="E54" s="117"/>
      <c r="F54" s="117"/>
      <c r="G54" s="117"/>
      <c r="H54" s="117"/>
      <c r="I54" s="118" t="s">
        <v>32</v>
      </c>
      <c r="J54" s="118"/>
      <c r="K54" s="118"/>
      <c r="L54" s="117"/>
      <c r="M54" s="117"/>
      <c r="N54" s="117"/>
      <c r="O54" s="117"/>
      <c r="P54" s="119"/>
    </row>
    <row r="55" spans="1:16" ht="15.75" customHeight="1" x14ac:dyDescent="0.25">
      <c r="A55" s="208"/>
      <c r="B55" s="430"/>
      <c r="C55" s="124"/>
      <c r="D55" s="124"/>
      <c r="E55" s="124"/>
      <c r="F55" s="124"/>
      <c r="G55" s="124"/>
      <c r="H55" s="124"/>
      <c r="I55" s="125"/>
      <c r="J55" s="125" t="s">
        <v>1115</v>
      </c>
      <c r="K55" s="125" t="s">
        <v>33</v>
      </c>
      <c r="L55" s="124"/>
      <c r="M55" s="124"/>
      <c r="N55" s="124"/>
      <c r="O55" s="124">
        <v>3000</v>
      </c>
      <c r="P55" s="126"/>
    </row>
    <row r="56" spans="1:16" ht="15.75" customHeight="1" x14ac:dyDescent="0.25">
      <c r="A56" s="9">
        <v>304.83</v>
      </c>
      <c r="B56" s="1">
        <v>31425</v>
      </c>
      <c r="C56" s="1">
        <v>4039.93</v>
      </c>
      <c r="D56" s="1">
        <v>4431.42</v>
      </c>
      <c r="E56" s="1">
        <v>2500</v>
      </c>
      <c r="F56" s="1">
        <v>2500</v>
      </c>
      <c r="J56" s="3" t="s">
        <v>568</v>
      </c>
      <c r="K56" s="3" t="s">
        <v>34</v>
      </c>
      <c r="L56" s="1">
        <v>5000</v>
      </c>
      <c r="M56" s="1">
        <v>5000</v>
      </c>
      <c r="N56" s="1">
        <v>5000</v>
      </c>
      <c r="O56" s="1">
        <v>42000</v>
      </c>
      <c r="P56" s="10" t="s">
        <v>1037</v>
      </c>
    </row>
    <row r="57" spans="1:16" ht="15.75" customHeight="1" x14ac:dyDescent="0.25">
      <c r="A57" s="386"/>
      <c r="B57" s="387"/>
      <c r="C57" s="387"/>
      <c r="D57" s="387"/>
      <c r="E57" s="387"/>
      <c r="F57" s="387"/>
      <c r="G57" s="387"/>
      <c r="H57" s="387"/>
      <c r="I57" s="387"/>
      <c r="J57" s="388" t="s">
        <v>1091</v>
      </c>
      <c r="K57" s="388" t="s">
        <v>36</v>
      </c>
      <c r="L57" s="387"/>
      <c r="M57" s="387"/>
      <c r="N57" s="387"/>
      <c r="O57" s="387">
        <v>50000</v>
      </c>
      <c r="P57" s="389" t="s">
        <v>952</v>
      </c>
    </row>
    <row r="58" spans="1:16" ht="15.75" customHeight="1" x14ac:dyDescent="0.25">
      <c r="A58" s="9">
        <v>143</v>
      </c>
      <c r="C58" s="1">
        <v>895.6</v>
      </c>
      <c r="D58" s="1">
        <v>400</v>
      </c>
      <c r="E58" s="1">
        <v>12000</v>
      </c>
      <c r="F58" s="1">
        <v>12000</v>
      </c>
      <c r="J58" s="3" t="s">
        <v>376</v>
      </c>
      <c r="K58" s="3" t="s">
        <v>38</v>
      </c>
      <c r="L58" s="1">
        <v>12000</v>
      </c>
      <c r="M58" s="1">
        <v>12000</v>
      </c>
      <c r="N58" s="1">
        <v>12000</v>
      </c>
      <c r="O58" s="1">
        <v>5000</v>
      </c>
      <c r="P58" s="10"/>
    </row>
    <row r="59" spans="1:16" ht="15.75" customHeight="1" x14ac:dyDescent="0.25">
      <c r="A59" s="208">
        <v>246.99</v>
      </c>
      <c r="B59" s="124"/>
      <c r="C59" s="124">
        <v>328.91</v>
      </c>
      <c r="D59" s="124">
        <v>1168.53</v>
      </c>
      <c r="E59" s="124">
        <v>5000</v>
      </c>
      <c r="F59" s="124">
        <v>5000</v>
      </c>
      <c r="G59" s="124"/>
      <c r="H59" s="124"/>
      <c r="I59" s="124"/>
      <c r="J59" s="125" t="s">
        <v>377</v>
      </c>
      <c r="K59" s="125" t="s">
        <v>39</v>
      </c>
      <c r="L59" s="124">
        <v>1000</v>
      </c>
      <c r="M59" s="124">
        <v>1000</v>
      </c>
      <c r="N59" s="124">
        <v>1000</v>
      </c>
      <c r="O59" s="124">
        <v>1000</v>
      </c>
      <c r="P59" s="126"/>
    </row>
    <row r="60" spans="1:16" ht="15.75" customHeight="1" x14ac:dyDescent="0.25">
      <c r="A60" s="9">
        <v>0</v>
      </c>
      <c r="C60" s="1">
        <v>0</v>
      </c>
      <c r="E60" s="1">
        <v>0</v>
      </c>
      <c r="F60" s="1">
        <v>0</v>
      </c>
      <c r="J60" s="3" t="s">
        <v>989</v>
      </c>
      <c r="K60" s="3" t="s">
        <v>40</v>
      </c>
      <c r="L60" s="1">
        <v>0</v>
      </c>
      <c r="M60" s="1">
        <v>0</v>
      </c>
      <c r="N60" s="1">
        <v>0</v>
      </c>
      <c r="O60" s="1">
        <v>3200</v>
      </c>
      <c r="P60" s="10"/>
    </row>
    <row r="61" spans="1:16" ht="15.75" customHeight="1" x14ac:dyDescent="0.25">
      <c r="A61" s="208">
        <v>0</v>
      </c>
      <c r="B61" s="124"/>
      <c r="C61" s="124">
        <v>407.46</v>
      </c>
      <c r="D61" s="124"/>
      <c r="E61" s="124">
        <v>250</v>
      </c>
      <c r="F61" s="124">
        <v>250</v>
      </c>
      <c r="G61" s="124"/>
      <c r="H61" s="124"/>
      <c r="I61" s="124"/>
      <c r="J61" s="125" t="s">
        <v>378</v>
      </c>
      <c r="K61" s="125" t="s">
        <v>41</v>
      </c>
      <c r="L61" s="124">
        <v>1000</v>
      </c>
      <c r="M61" s="124">
        <v>1000</v>
      </c>
      <c r="N61" s="124">
        <v>1000</v>
      </c>
      <c r="O61" s="124">
        <v>2000</v>
      </c>
      <c r="P61" s="126"/>
    </row>
    <row r="62" spans="1:16" ht="15.75" customHeight="1" x14ac:dyDescent="0.25">
      <c r="A62" s="9">
        <v>26659.14</v>
      </c>
      <c r="C62" s="1">
        <v>159.83000000000001</v>
      </c>
      <c r="E62" s="1">
        <v>1000</v>
      </c>
      <c r="F62" s="1">
        <v>1000</v>
      </c>
      <c r="J62" s="3" t="s">
        <v>379</v>
      </c>
      <c r="K62" s="3" t="s">
        <v>4</v>
      </c>
      <c r="L62" s="1">
        <v>1000</v>
      </c>
      <c r="M62" s="1">
        <v>1000</v>
      </c>
      <c r="N62" s="1">
        <v>1000</v>
      </c>
      <c r="O62" s="1">
        <v>2500</v>
      </c>
      <c r="P62" s="10"/>
    </row>
    <row r="63" spans="1:16" ht="15" customHeight="1" x14ac:dyDescent="0.25">
      <c r="A63" s="208">
        <v>0</v>
      </c>
      <c r="B63" s="124"/>
      <c r="C63" s="124">
        <v>0</v>
      </c>
      <c r="D63" s="124">
        <v>60.67</v>
      </c>
      <c r="E63" s="124">
        <v>1200</v>
      </c>
      <c r="F63" s="124">
        <v>1200</v>
      </c>
      <c r="G63" s="124"/>
      <c r="H63" s="124"/>
      <c r="I63" s="124"/>
      <c r="J63" s="125" t="s">
        <v>380</v>
      </c>
      <c r="K63" s="125" t="s">
        <v>42</v>
      </c>
      <c r="L63" s="124">
        <v>500</v>
      </c>
      <c r="M63" s="124">
        <v>500</v>
      </c>
      <c r="N63" s="124">
        <v>500</v>
      </c>
      <c r="O63" s="124">
        <v>2000</v>
      </c>
      <c r="P63" s="126"/>
    </row>
    <row r="64" spans="1:16" ht="15.75" customHeight="1" x14ac:dyDescent="0.25">
      <c r="A64" s="9">
        <v>0</v>
      </c>
      <c r="C64" s="1">
        <v>0</v>
      </c>
      <c r="E64" s="1">
        <v>2500</v>
      </c>
      <c r="F64" s="1">
        <v>2500</v>
      </c>
      <c r="J64" s="3" t="s">
        <v>381</v>
      </c>
      <c r="K64" s="3" t="s">
        <v>44</v>
      </c>
      <c r="L64" s="1">
        <v>2500</v>
      </c>
      <c r="M64" s="1">
        <v>2500</v>
      </c>
      <c r="N64" s="1">
        <v>2500</v>
      </c>
      <c r="O64" s="1">
        <v>10000</v>
      </c>
      <c r="P64" s="10"/>
    </row>
    <row r="65" spans="1:16" ht="15.75" customHeight="1" x14ac:dyDescent="0.25">
      <c r="A65" s="386"/>
      <c r="B65" s="387"/>
      <c r="C65" s="387"/>
      <c r="D65" s="387"/>
      <c r="E65" s="387"/>
      <c r="F65" s="387"/>
      <c r="G65" s="387"/>
      <c r="H65" s="387"/>
      <c r="I65" s="387"/>
      <c r="J65" s="388" t="s">
        <v>954</v>
      </c>
      <c r="K65" s="388" t="s">
        <v>953</v>
      </c>
      <c r="L65" s="387"/>
      <c r="M65" s="387"/>
      <c r="N65" s="387"/>
      <c r="O65" s="387">
        <v>6000</v>
      </c>
      <c r="P65" s="461" t="s">
        <v>1038</v>
      </c>
    </row>
    <row r="66" spans="1:16" ht="15.75" customHeight="1" x14ac:dyDescent="0.25">
      <c r="A66" s="208">
        <v>0</v>
      </c>
      <c r="B66" s="124"/>
      <c r="C66" s="124">
        <v>0</v>
      </c>
      <c r="D66" s="124"/>
      <c r="E66" s="124">
        <v>1500</v>
      </c>
      <c r="F66" s="124">
        <v>1500</v>
      </c>
      <c r="G66" s="124"/>
      <c r="H66" s="124"/>
      <c r="I66" s="124"/>
      <c r="J66" s="125" t="s">
        <v>382</v>
      </c>
      <c r="K66" s="125" t="s">
        <v>46</v>
      </c>
      <c r="L66" s="124">
        <v>0</v>
      </c>
      <c r="M66" s="124">
        <v>0</v>
      </c>
      <c r="N66" s="124">
        <v>0</v>
      </c>
      <c r="O66" s="124">
        <v>0</v>
      </c>
      <c r="P66" s="126"/>
    </row>
    <row r="67" spans="1:16" ht="15.75" customHeight="1" x14ac:dyDescent="0.25">
      <c r="A67" s="9">
        <v>0</v>
      </c>
      <c r="C67" s="1">
        <v>901.24</v>
      </c>
      <c r="E67" s="1">
        <v>1500</v>
      </c>
      <c r="F67" s="1">
        <v>1500</v>
      </c>
      <c r="J67" s="3" t="s">
        <v>383</v>
      </c>
      <c r="K67" s="3" t="s">
        <v>114</v>
      </c>
      <c r="L67" s="1">
        <v>0</v>
      </c>
      <c r="M67" s="1">
        <v>0</v>
      </c>
      <c r="N67" s="1">
        <v>0</v>
      </c>
      <c r="O67" s="1">
        <v>0</v>
      </c>
      <c r="P67" s="10"/>
    </row>
    <row r="68" spans="1:16" ht="15.75" customHeight="1" x14ac:dyDescent="0.25">
      <c r="A68" s="208">
        <v>0</v>
      </c>
      <c r="B68" s="124"/>
      <c r="C68" s="124">
        <v>901.24</v>
      </c>
      <c r="D68" s="124"/>
      <c r="E68" s="124">
        <v>1200</v>
      </c>
      <c r="F68" s="124">
        <v>1200</v>
      </c>
      <c r="G68" s="124"/>
      <c r="H68" s="124"/>
      <c r="I68" s="124"/>
      <c r="J68" s="125" t="s">
        <v>384</v>
      </c>
      <c r="K68" s="125" t="s">
        <v>49</v>
      </c>
      <c r="L68" s="124">
        <v>0</v>
      </c>
      <c r="M68" s="124">
        <v>0</v>
      </c>
      <c r="N68" s="124">
        <v>0</v>
      </c>
      <c r="O68" s="124">
        <v>0</v>
      </c>
      <c r="P68" s="126"/>
    </row>
    <row r="69" spans="1:16" ht="15.75" customHeight="1" x14ac:dyDescent="0.25">
      <c r="A69" s="208"/>
      <c r="B69" s="124"/>
      <c r="C69" s="124"/>
      <c r="D69" s="124"/>
      <c r="E69" s="124"/>
      <c r="F69" s="124"/>
      <c r="G69" s="124"/>
      <c r="H69" s="124"/>
      <c r="I69" s="124"/>
      <c r="J69" s="125" t="s">
        <v>1117</v>
      </c>
      <c r="K69" s="125" t="s">
        <v>50</v>
      </c>
      <c r="L69" s="124"/>
      <c r="M69" s="124"/>
      <c r="N69" s="124"/>
      <c r="O69" s="124">
        <v>100</v>
      </c>
      <c r="P69" s="126"/>
    </row>
    <row r="70" spans="1:16" ht="15.75" customHeight="1" x14ac:dyDescent="0.25">
      <c r="A70" s="9">
        <v>1409.92</v>
      </c>
      <c r="C70" s="1">
        <v>0</v>
      </c>
      <c r="E70" s="1">
        <v>1800</v>
      </c>
      <c r="F70" s="1">
        <v>1800</v>
      </c>
      <c r="J70" s="3" t="s">
        <v>385</v>
      </c>
      <c r="K70" s="3" t="s">
        <v>51</v>
      </c>
      <c r="L70" s="1">
        <v>1800</v>
      </c>
      <c r="M70" s="1">
        <v>1800</v>
      </c>
      <c r="N70" s="1">
        <v>1800</v>
      </c>
      <c r="O70" s="1">
        <v>1000</v>
      </c>
      <c r="P70" s="10"/>
    </row>
    <row r="71" spans="1:16" ht="15.75" customHeight="1" x14ac:dyDescent="0.25">
      <c r="A71" s="208">
        <v>0</v>
      </c>
      <c r="B71" s="124"/>
      <c r="C71" s="124">
        <v>754.92</v>
      </c>
      <c r="D71" s="124"/>
      <c r="E71" s="124">
        <v>5000</v>
      </c>
      <c r="F71" s="124">
        <v>5000</v>
      </c>
      <c r="G71" s="124"/>
      <c r="H71" s="124"/>
      <c r="I71" s="124"/>
      <c r="J71" s="125" t="s">
        <v>386</v>
      </c>
      <c r="K71" s="125" t="s">
        <v>54</v>
      </c>
      <c r="L71" s="124">
        <v>5000</v>
      </c>
      <c r="M71" s="124">
        <v>5000</v>
      </c>
      <c r="N71" s="124">
        <v>5000</v>
      </c>
      <c r="O71" s="124">
        <v>5000</v>
      </c>
      <c r="P71" s="126"/>
    </row>
    <row r="72" spans="1:16" ht="15.75" customHeight="1" x14ac:dyDescent="0.25">
      <c r="A72" s="9">
        <v>0</v>
      </c>
      <c r="C72" s="1">
        <v>1167.68</v>
      </c>
      <c r="D72" s="1">
        <v>116.1</v>
      </c>
      <c r="E72" s="1">
        <v>2500</v>
      </c>
      <c r="F72" s="1">
        <v>2500</v>
      </c>
      <c r="J72" s="3" t="s">
        <v>387</v>
      </c>
      <c r="K72" s="3" t="s">
        <v>55</v>
      </c>
      <c r="L72" s="1">
        <v>2500</v>
      </c>
      <c r="M72" s="1">
        <v>2500</v>
      </c>
      <c r="N72" s="1">
        <v>2500</v>
      </c>
      <c r="O72" s="1">
        <v>1500</v>
      </c>
      <c r="P72" s="10"/>
    </row>
    <row r="73" spans="1:16" ht="15.75" customHeight="1" x14ac:dyDescent="0.25">
      <c r="A73" s="208">
        <v>480</v>
      </c>
      <c r="B73" s="124"/>
      <c r="C73" s="124">
        <v>540</v>
      </c>
      <c r="D73" s="124"/>
      <c r="E73" s="124">
        <v>3500</v>
      </c>
      <c r="F73" s="124">
        <v>3500</v>
      </c>
      <c r="G73" s="124"/>
      <c r="H73" s="124"/>
      <c r="I73" s="124"/>
      <c r="J73" s="125" t="s">
        <v>388</v>
      </c>
      <c r="K73" s="125" t="s">
        <v>115</v>
      </c>
      <c r="L73" s="124">
        <v>2500</v>
      </c>
      <c r="M73" s="124">
        <v>2500</v>
      </c>
      <c r="N73" s="124">
        <v>2500</v>
      </c>
      <c r="O73" s="124">
        <v>2500</v>
      </c>
      <c r="P73" s="126"/>
    </row>
    <row r="74" spans="1:16" ht="15.75" customHeight="1" x14ac:dyDescent="0.25">
      <c r="A74" s="9">
        <v>5977.5</v>
      </c>
      <c r="C74" s="1">
        <v>412.37</v>
      </c>
      <c r="E74" s="1">
        <v>4000</v>
      </c>
      <c r="F74" s="1">
        <v>4000</v>
      </c>
      <c r="J74" s="3" t="s">
        <v>389</v>
      </c>
      <c r="K74" s="3" t="s">
        <v>116</v>
      </c>
      <c r="L74" s="1">
        <v>1000</v>
      </c>
      <c r="M74" s="1">
        <v>1000</v>
      </c>
      <c r="N74" s="1">
        <v>1000</v>
      </c>
      <c r="O74" s="1">
        <v>1000</v>
      </c>
      <c r="P74" s="10"/>
    </row>
    <row r="75" spans="1:16" ht="15.75" customHeight="1" x14ac:dyDescent="0.25">
      <c r="A75" s="208">
        <v>181.02</v>
      </c>
      <c r="B75" s="124"/>
      <c r="C75" s="124">
        <v>0</v>
      </c>
      <c r="D75" s="124"/>
      <c r="E75" s="124">
        <v>4500</v>
      </c>
      <c r="F75" s="124">
        <v>4500</v>
      </c>
      <c r="G75" s="124"/>
      <c r="H75" s="124"/>
      <c r="I75" s="124"/>
      <c r="J75" s="125" t="s">
        <v>390</v>
      </c>
      <c r="K75" s="125" t="s">
        <v>117</v>
      </c>
      <c r="L75" s="124">
        <v>4500</v>
      </c>
      <c r="M75" s="124">
        <v>4500</v>
      </c>
      <c r="N75" s="124">
        <v>4500</v>
      </c>
      <c r="O75" s="124">
        <v>1500</v>
      </c>
      <c r="P75" s="126"/>
    </row>
    <row r="76" spans="1:16" ht="15.75" customHeight="1" x14ac:dyDescent="0.25">
      <c r="A76" s="9">
        <v>0</v>
      </c>
      <c r="C76" s="1">
        <v>897.5</v>
      </c>
      <c r="D76" s="1">
        <v>3672.5</v>
      </c>
      <c r="E76" s="1">
        <v>15000</v>
      </c>
      <c r="F76" s="1">
        <v>15000</v>
      </c>
      <c r="J76" s="3" t="s">
        <v>391</v>
      </c>
      <c r="K76" s="3" t="s">
        <v>118</v>
      </c>
      <c r="L76" s="1">
        <v>5000</v>
      </c>
      <c r="M76" s="1">
        <v>5000</v>
      </c>
      <c r="N76" s="1">
        <v>5000</v>
      </c>
      <c r="O76" s="1">
        <v>2000</v>
      </c>
      <c r="P76" s="10"/>
    </row>
    <row r="77" spans="1:16" ht="15.75" customHeight="1" x14ac:dyDescent="0.25">
      <c r="A77" s="208">
        <v>0</v>
      </c>
      <c r="B77" s="124"/>
      <c r="C77" s="124">
        <v>0</v>
      </c>
      <c r="D77" s="124"/>
      <c r="E77" s="124">
        <v>1500</v>
      </c>
      <c r="F77" s="124">
        <v>1500</v>
      </c>
      <c r="G77" s="124"/>
      <c r="H77" s="124"/>
      <c r="I77" s="124"/>
      <c r="J77" s="125" t="s">
        <v>392</v>
      </c>
      <c r="K77" s="125" t="s">
        <v>120</v>
      </c>
      <c r="L77" s="124">
        <v>1500</v>
      </c>
      <c r="M77" s="124">
        <v>1500</v>
      </c>
      <c r="N77" s="124">
        <v>1500</v>
      </c>
      <c r="O77" s="124">
        <v>1500</v>
      </c>
      <c r="P77" s="126"/>
    </row>
    <row r="78" spans="1:16" ht="15.75" customHeight="1" x14ac:dyDescent="0.25">
      <c r="A78" s="9">
        <v>0</v>
      </c>
      <c r="C78" s="1">
        <v>0</v>
      </c>
      <c r="E78" s="1">
        <v>4500</v>
      </c>
      <c r="F78" s="1">
        <v>4500</v>
      </c>
      <c r="J78" s="3" t="s">
        <v>818</v>
      </c>
      <c r="K78" s="3" t="s">
        <v>813</v>
      </c>
      <c r="L78" s="1">
        <v>4500</v>
      </c>
      <c r="M78" s="1">
        <v>4500</v>
      </c>
      <c r="N78" s="1">
        <v>4500</v>
      </c>
      <c r="O78" s="1">
        <v>0</v>
      </c>
      <c r="P78" s="10" t="s">
        <v>1097</v>
      </c>
    </row>
    <row r="79" spans="1:16" ht="15.75" customHeight="1" x14ac:dyDescent="0.25">
      <c r="A79" s="208">
        <v>0</v>
      </c>
      <c r="B79" s="124"/>
      <c r="C79" s="124">
        <v>0</v>
      </c>
      <c r="D79" s="124">
        <v>0</v>
      </c>
      <c r="E79" s="124">
        <v>1000</v>
      </c>
      <c r="F79" s="124">
        <v>1000</v>
      </c>
      <c r="G79" s="124"/>
      <c r="H79" s="124"/>
      <c r="I79" s="124"/>
      <c r="J79" s="125" t="s">
        <v>393</v>
      </c>
      <c r="K79" s="125" t="s">
        <v>56</v>
      </c>
      <c r="L79" s="124">
        <v>5000</v>
      </c>
      <c r="M79" s="124">
        <v>5000</v>
      </c>
      <c r="N79" s="124">
        <v>5000</v>
      </c>
      <c r="O79" s="124">
        <v>2500</v>
      </c>
      <c r="P79" s="126"/>
    </row>
    <row r="80" spans="1:16" ht="15.75" customHeight="1" x14ac:dyDescent="0.25">
      <c r="A80" s="9">
        <v>0</v>
      </c>
      <c r="C80" s="1">
        <v>585</v>
      </c>
      <c r="D80" s="1">
        <v>53.94</v>
      </c>
      <c r="E80" s="1">
        <v>5000</v>
      </c>
      <c r="F80" s="1">
        <v>5000</v>
      </c>
      <c r="J80" s="3" t="s">
        <v>394</v>
      </c>
      <c r="K80" s="3" t="s">
        <v>57</v>
      </c>
      <c r="L80" s="1">
        <v>5000</v>
      </c>
      <c r="M80" s="1">
        <v>5000</v>
      </c>
      <c r="N80" s="1">
        <v>5000</v>
      </c>
      <c r="O80" s="1">
        <v>1500</v>
      </c>
      <c r="P80" s="10"/>
    </row>
    <row r="81" spans="1:21" ht="15.75" customHeight="1" x14ac:dyDescent="0.25">
      <c r="A81" s="208">
        <v>0</v>
      </c>
      <c r="B81" s="124"/>
      <c r="C81" s="124">
        <v>192.5</v>
      </c>
      <c r="D81" s="124">
        <v>920.4</v>
      </c>
      <c r="E81" s="124">
        <v>1500</v>
      </c>
      <c r="F81" s="124">
        <v>1500</v>
      </c>
      <c r="G81" s="124"/>
      <c r="H81" s="124"/>
      <c r="I81" s="124"/>
      <c r="J81" s="125" t="s">
        <v>395</v>
      </c>
      <c r="K81" s="125" t="s">
        <v>58</v>
      </c>
      <c r="L81" s="124">
        <v>1500</v>
      </c>
      <c r="M81" s="124">
        <v>1500</v>
      </c>
      <c r="N81" s="124">
        <v>1500</v>
      </c>
      <c r="O81" s="124">
        <v>1000</v>
      </c>
      <c r="P81" s="126"/>
    </row>
    <row r="82" spans="1:21" ht="15.75" x14ac:dyDescent="0.25">
      <c r="A82" s="9">
        <v>0</v>
      </c>
      <c r="C82" s="1">
        <v>24.41</v>
      </c>
      <c r="D82" s="1">
        <v>30</v>
      </c>
      <c r="E82" s="1">
        <v>0</v>
      </c>
      <c r="F82" s="1">
        <v>0</v>
      </c>
      <c r="J82" s="3" t="s">
        <v>896</v>
      </c>
      <c r="K82" s="3" t="s">
        <v>59</v>
      </c>
      <c r="L82" s="1">
        <v>0</v>
      </c>
      <c r="M82" s="1">
        <v>0</v>
      </c>
      <c r="N82" s="1">
        <v>0</v>
      </c>
      <c r="O82" s="1">
        <v>1200</v>
      </c>
      <c r="P82" s="24"/>
    </row>
    <row r="83" spans="1:21" ht="15.75" x14ac:dyDescent="0.25">
      <c r="A83" s="208">
        <v>0</v>
      </c>
      <c r="B83" s="124"/>
      <c r="C83" s="124">
        <v>7500</v>
      </c>
      <c r="D83" s="124">
        <v>7500</v>
      </c>
      <c r="E83" s="124">
        <v>7500</v>
      </c>
      <c r="F83" s="124">
        <v>7500</v>
      </c>
      <c r="G83" s="124"/>
      <c r="H83" s="124"/>
      <c r="I83" s="124"/>
      <c r="J83" s="125" t="s">
        <v>396</v>
      </c>
      <c r="K83" s="125" t="s">
        <v>60</v>
      </c>
      <c r="L83" s="124">
        <v>8700</v>
      </c>
      <c r="M83" s="124">
        <v>8700</v>
      </c>
      <c r="N83" s="124">
        <v>8700</v>
      </c>
      <c r="O83" s="124">
        <v>12000</v>
      </c>
      <c r="P83" s="126"/>
    </row>
    <row r="84" spans="1:21" ht="15" customHeight="1" thickBot="1" x14ac:dyDescent="0.3">
      <c r="A84" s="163">
        <f t="shared" ref="A84:F84" si="3">SUM(A56:A83)</f>
        <v>35402.399999999994</v>
      </c>
      <c r="B84" s="120">
        <f t="shared" si="3"/>
        <v>31425</v>
      </c>
      <c r="C84" s="120">
        <f t="shared" si="3"/>
        <v>19708.59</v>
      </c>
      <c r="D84" s="120">
        <f t="shared" si="3"/>
        <v>18353.560000000001</v>
      </c>
      <c r="E84" s="120">
        <f t="shared" si="3"/>
        <v>85950</v>
      </c>
      <c r="F84" s="120">
        <f t="shared" si="3"/>
        <v>85950</v>
      </c>
      <c r="G84" s="120"/>
      <c r="H84" s="120"/>
      <c r="I84" s="120"/>
      <c r="J84" s="121"/>
      <c r="K84" s="121"/>
      <c r="L84" s="120">
        <f>SUM(L56:L83)</f>
        <v>71500</v>
      </c>
      <c r="M84" s="120">
        <f>SUM(M56:M83)</f>
        <v>71500</v>
      </c>
      <c r="N84" s="120">
        <f>SUM(N56:N83)</f>
        <v>71500</v>
      </c>
      <c r="O84" s="120">
        <f>SUM(O55:O83)</f>
        <v>161000</v>
      </c>
      <c r="P84" s="122" t="s">
        <v>590</v>
      </c>
      <c r="U84" s="1"/>
    </row>
    <row r="85" spans="1:21" ht="3" customHeight="1" thickBot="1" x14ac:dyDescent="0.3"/>
    <row r="86" spans="1:21" ht="15.75" customHeight="1" x14ac:dyDescent="0.25">
      <c r="A86" s="162"/>
      <c r="B86" s="117"/>
      <c r="C86" s="117"/>
      <c r="D86" s="117"/>
      <c r="E86" s="117"/>
      <c r="F86" s="117"/>
      <c r="G86" s="117"/>
      <c r="H86" s="117"/>
      <c r="I86" s="118" t="s">
        <v>61</v>
      </c>
      <c r="J86" s="118"/>
      <c r="K86" s="118"/>
      <c r="L86" s="117"/>
      <c r="M86" s="117"/>
      <c r="N86" s="117"/>
      <c r="O86" s="117"/>
      <c r="P86" s="119"/>
    </row>
    <row r="87" spans="1:21" ht="15.75" customHeight="1" x14ac:dyDescent="0.25">
      <c r="A87" s="399"/>
      <c r="B87" s="400"/>
      <c r="I87" s="3"/>
      <c r="J87" s="125" t="s">
        <v>1060</v>
      </c>
      <c r="K87" s="125" t="s">
        <v>990</v>
      </c>
      <c r="L87" s="124"/>
      <c r="M87" s="124"/>
      <c r="N87" s="124"/>
      <c r="O87" s="124">
        <v>45000</v>
      </c>
      <c r="P87" s="126" t="s">
        <v>991</v>
      </c>
      <c r="R87" s="462"/>
    </row>
    <row r="88" spans="1:21" ht="15.75" customHeight="1" x14ac:dyDescent="0.25">
      <c r="A88" s="399"/>
      <c r="B88" s="400"/>
      <c r="I88" s="3"/>
      <c r="J88" s="3" t="s">
        <v>1092</v>
      </c>
      <c r="K88" s="3" t="s">
        <v>1072</v>
      </c>
      <c r="O88" s="1">
        <v>5000</v>
      </c>
      <c r="P88" s="10"/>
      <c r="R88" s="462"/>
    </row>
    <row r="89" spans="1:21" ht="15" customHeight="1" thickBot="1" x14ac:dyDescent="0.3">
      <c r="A89" s="163">
        <v>0</v>
      </c>
      <c r="B89" s="120"/>
      <c r="C89" s="120">
        <v>0</v>
      </c>
      <c r="D89" s="120"/>
      <c r="E89" s="120">
        <v>0</v>
      </c>
      <c r="F89" s="120">
        <v>0</v>
      </c>
      <c r="G89" s="120"/>
      <c r="H89" s="120"/>
      <c r="I89" s="120"/>
      <c r="J89" s="121"/>
      <c r="K89" s="121"/>
      <c r="L89" s="120">
        <v>0</v>
      </c>
      <c r="M89" s="120">
        <v>0</v>
      </c>
      <c r="N89" s="120">
        <v>0</v>
      </c>
      <c r="O89" s="120">
        <f>SUM(O87:O88)</f>
        <v>50000</v>
      </c>
      <c r="P89" s="122" t="s">
        <v>631</v>
      </c>
      <c r="U89" s="1"/>
    </row>
    <row r="90" spans="1:21" ht="3" customHeight="1" thickBot="1" x14ac:dyDescent="0.3"/>
    <row r="91" spans="1:21" ht="15.75" customHeight="1" x14ac:dyDescent="0.25">
      <c r="A91" s="162"/>
      <c r="B91" s="117"/>
      <c r="C91" s="117"/>
      <c r="D91" s="117"/>
      <c r="E91" s="117"/>
      <c r="F91" s="117"/>
      <c r="G91" s="117"/>
      <c r="H91" s="117"/>
      <c r="I91" s="207" t="s">
        <v>63</v>
      </c>
      <c r="J91" s="118"/>
      <c r="K91" s="118"/>
      <c r="L91" s="117"/>
      <c r="M91" s="117"/>
      <c r="N91" s="117"/>
      <c r="O91" s="117"/>
      <c r="P91" s="119"/>
    </row>
    <row r="92" spans="1:21" ht="15.75" customHeight="1" x14ac:dyDescent="0.25">
      <c r="A92" s="9">
        <v>0</v>
      </c>
      <c r="C92" s="1">
        <v>60645.24</v>
      </c>
      <c r="D92" s="1">
        <v>0</v>
      </c>
      <c r="E92" s="1">
        <v>78000</v>
      </c>
      <c r="F92" s="1">
        <v>78000</v>
      </c>
      <c r="J92" s="3" t="s">
        <v>397</v>
      </c>
      <c r="K92" s="3" t="s">
        <v>663</v>
      </c>
      <c r="P92" s="10"/>
    </row>
    <row r="93" spans="1:21" ht="15.75" customHeight="1" x14ac:dyDescent="0.25">
      <c r="A93" s="208">
        <v>0</v>
      </c>
      <c r="B93" s="124"/>
      <c r="C93" s="124">
        <v>0</v>
      </c>
      <c r="D93" s="124">
        <v>0</v>
      </c>
      <c r="E93" s="124">
        <v>7000</v>
      </c>
      <c r="F93" s="124">
        <v>7000</v>
      </c>
      <c r="G93" s="124"/>
      <c r="H93" s="124"/>
      <c r="I93" s="124"/>
      <c r="J93" s="125" t="s">
        <v>887</v>
      </c>
      <c r="K93" s="125" t="s">
        <v>664</v>
      </c>
      <c r="L93" s="124"/>
      <c r="M93" s="124"/>
      <c r="N93" s="124"/>
      <c r="O93" s="124"/>
      <c r="P93" s="126"/>
    </row>
    <row r="94" spans="1:21" ht="15.75" customHeight="1" x14ac:dyDescent="0.25">
      <c r="A94" s="9">
        <v>0</v>
      </c>
      <c r="C94" s="1">
        <v>0</v>
      </c>
      <c r="D94" s="1">
        <v>0</v>
      </c>
      <c r="E94" s="1">
        <v>0</v>
      </c>
      <c r="F94" s="1">
        <v>0</v>
      </c>
      <c r="J94" s="3" t="s">
        <v>1055</v>
      </c>
      <c r="K94" s="3" t="s">
        <v>1040</v>
      </c>
      <c r="O94" s="1">
        <v>0</v>
      </c>
      <c r="P94" s="10"/>
    </row>
    <row r="95" spans="1:21" ht="15.75" customHeight="1" x14ac:dyDescent="0.25">
      <c r="A95" s="208"/>
      <c r="B95" s="124"/>
      <c r="C95" s="124">
        <v>0</v>
      </c>
      <c r="D95" s="124">
        <v>0</v>
      </c>
      <c r="E95" s="124">
        <v>0</v>
      </c>
      <c r="F95" s="124">
        <v>0</v>
      </c>
      <c r="G95" s="124"/>
      <c r="H95" s="124"/>
      <c r="I95" s="124"/>
      <c r="J95" s="125" t="s">
        <v>1056</v>
      </c>
      <c r="K95" s="125" t="s">
        <v>1041</v>
      </c>
      <c r="L95" s="124"/>
      <c r="M95" s="124"/>
      <c r="N95" s="124"/>
      <c r="O95" s="124">
        <v>0</v>
      </c>
      <c r="P95" s="126"/>
    </row>
    <row r="96" spans="1:21" ht="15.75" customHeight="1" x14ac:dyDescent="0.25">
      <c r="A96" s="9">
        <v>0</v>
      </c>
      <c r="C96" s="1">
        <v>0</v>
      </c>
      <c r="D96" s="1">
        <v>0</v>
      </c>
      <c r="E96" s="1">
        <v>0</v>
      </c>
      <c r="F96" s="1">
        <v>0</v>
      </c>
      <c r="J96" s="3" t="s">
        <v>1057</v>
      </c>
      <c r="K96" s="3" t="s">
        <v>1042</v>
      </c>
      <c r="O96" s="1">
        <v>0</v>
      </c>
      <c r="P96" s="10"/>
    </row>
    <row r="97" spans="1:16" ht="15.75" customHeight="1" x14ac:dyDescent="0.25">
      <c r="A97" s="9"/>
      <c r="B97" s="124"/>
      <c r="C97" s="124"/>
      <c r="D97" s="124"/>
      <c r="E97" s="124"/>
      <c r="F97" s="124"/>
      <c r="G97" s="124"/>
      <c r="H97" s="124"/>
      <c r="I97" s="124"/>
      <c r="J97" s="125" t="s">
        <v>1093</v>
      </c>
      <c r="K97" s="125" t="s">
        <v>1067</v>
      </c>
      <c r="L97" s="124"/>
      <c r="M97" s="124"/>
      <c r="N97" s="124"/>
      <c r="O97" s="124">
        <v>0</v>
      </c>
      <c r="P97" s="126"/>
    </row>
    <row r="98" spans="1:16" ht="15" customHeight="1" thickBot="1" x14ac:dyDescent="0.3">
      <c r="A98" s="163">
        <f>SUM(A92:A93)</f>
        <v>0</v>
      </c>
      <c r="B98" s="120"/>
      <c r="C98" s="120">
        <f>SUM(C92:C93)</f>
        <v>60645.24</v>
      </c>
      <c r="D98" s="120"/>
      <c r="E98" s="120">
        <f>SUM(E92:E93)</f>
        <v>85000</v>
      </c>
      <c r="F98" s="120">
        <f>SUM(F92:F93)</f>
        <v>85000</v>
      </c>
      <c r="G98" s="120"/>
      <c r="H98" s="120"/>
      <c r="I98" s="120"/>
      <c r="J98" s="121"/>
      <c r="K98" s="121"/>
      <c r="L98" s="120">
        <f>SUM(L92:L93)</f>
        <v>0</v>
      </c>
      <c r="M98" s="120">
        <f>SUM(M92:M93)</f>
        <v>0</v>
      </c>
      <c r="N98" s="120">
        <f>SUM(N92:N93)</f>
        <v>0</v>
      </c>
      <c r="O98" s="120">
        <f>SUM(O92:O97)</f>
        <v>0</v>
      </c>
      <c r="P98" s="122" t="s">
        <v>632</v>
      </c>
    </row>
    <row r="99" spans="1:16" ht="3" customHeight="1" thickBot="1" x14ac:dyDescent="0.3"/>
    <row r="100" spans="1:16" ht="15.75" customHeight="1" x14ac:dyDescent="0.25">
      <c r="A100" s="162"/>
      <c r="B100" s="117"/>
      <c r="C100" s="117"/>
      <c r="D100" s="117"/>
      <c r="E100" s="117"/>
      <c r="F100" s="117"/>
      <c r="G100" s="117"/>
      <c r="H100" s="117"/>
      <c r="I100" s="118" t="s">
        <v>64</v>
      </c>
      <c r="J100" s="118"/>
      <c r="K100" s="118"/>
      <c r="L100" s="117"/>
      <c r="M100" s="117"/>
      <c r="N100" s="117"/>
      <c r="O100" s="117"/>
      <c r="P100" s="119"/>
    </row>
    <row r="101" spans="1:16" ht="15" customHeight="1" x14ac:dyDescent="0.25">
      <c r="A101" s="208">
        <v>50000</v>
      </c>
      <c r="B101" s="124"/>
      <c r="C101" s="124">
        <v>60000</v>
      </c>
      <c r="D101" s="124">
        <v>165000</v>
      </c>
      <c r="E101" s="124">
        <v>75000</v>
      </c>
      <c r="F101" s="124">
        <v>165000</v>
      </c>
      <c r="G101" s="124"/>
      <c r="H101" s="124"/>
      <c r="I101" s="124"/>
      <c r="J101" s="125" t="s">
        <v>665</v>
      </c>
      <c r="K101" s="125" t="s">
        <v>893</v>
      </c>
      <c r="L101" s="124">
        <v>75000</v>
      </c>
      <c r="M101" s="124">
        <v>75000</v>
      </c>
      <c r="N101" s="124">
        <v>75000</v>
      </c>
      <c r="O101" s="124">
        <v>125000</v>
      </c>
      <c r="P101" s="126"/>
    </row>
    <row r="102" spans="1:16" ht="15.75" customHeight="1" x14ac:dyDescent="0.25">
      <c r="A102" s="9">
        <v>5000</v>
      </c>
      <c r="C102" s="1">
        <v>0</v>
      </c>
      <c r="D102" s="1">
        <v>5000</v>
      </c>
      <c r="E102" s="1">
        <v>5000</v>
      </c>
      <c r="F102" s="1">
        <v>5000</v>
      </c>
      <c r="J102" s="3" t="s">
        <v>398</v>
      </c>
      <c r="K102" s="3" t="s">
        <v>125</v>
      </c>
      <c r="L102" s="1">
        <v>5000</v>
      </c>
      <c r="M102" s="1">
        <v>5000</v>
      </c>
      <c r="N102" s="1">
        <v>5000</v>
      </c>
      <c r="O102" s="1">
        <v>10000</v>
      </c>
      <c r="P102" s="10"/>
    </row>
    <row r="103" spans="1:16" ht="15.75" customHeight="1" x14ac:dyDescent="0.25">
      <c r="A103" s="208">
        <v>135000</v>
      </c>
      <c r="B103" s="124"/>
      <c r="C103" s="124">
        <v>139000</v>
      </c>
      <c r="D103" s="124">
        <v>139000</v>
      </c>
      <c r="E103" s="124">
        <v>139000</v>
      </c>
      <c r="F103" s="124">
        <v>139000</v>
      </c>
      <c r="G103" s="124"/>
      <c r="H103" s="124"/>
      <c r="I103" s="124"/>
      <c r="J103" s="125" t="s">
        <v>399</v>
      </c>
      <c r="K103" s="125" t="s">
        <v>136</v>
      </c>
      <c r="L103" s="124">
        <v>260000</v>
      </c>
      <c r="M103" s="124">
        <v>260000</v>
      </c>
      <c r="N103" s="124">
        <v>260000</v>
      </c>
      <c r="O103" s="124">
        <v>533208</v>
      </c>
      <c r="P103" s="126"/>
    </row>
    <row r="104" spans="1:16" ht="15.75" customHeight="1" x14ac:dyDescent="0.25">
      <c r="A104" s="9">
        <v>0</v>
      </c>
      <c r="C104" s="1">
        <v>5000</v>
      </c>
      <c r="D104" s="1">
        <v>5000</v>
      </c>
      <c r="E104" s="1">
        <v>5000</v>
      </c>
      <c r="F104" s="1">
        <v>5000</v>
      </c>
      <c r="J104" s="3" t="s">
        <v>400</v>
      </c>
      <c r="K104" s="3" t="s">
        <v>137</v>
      </c>
      <c r="L104" s="1">
        <v>1000</v>
      </c>
      <c r="M104" s="1">
        <v>1000</v>
      </c>
      <c r="N104" s="1">
        <v>1000</v>
      </c>
      <c r="O104" s="1">
        <v>5000</v>
      </c>
      <c r="P104" s="10"/>
    </row>
    <row r="105" spans="1:16" ht="3" customHeight="1" x14ac:dyDescent="0.25">
      <c r="A105" s="9"/>
      <c r="P105" s="10"/>
    </row>
    <row r="106" spans="1:16" ht="15" customHeight="1" thickBot="1" x14ac:dyDescent="0.3">
      <c r="A106" s="163">
        <f>SUM(A101:A104)</f>
        <v>190000</v>
      </c>
      <c r="B106" s="120"/>
      <c r="C106" s="120">
        <f>SUM(C101:C104)</f>
        <v>204000</v>
      </c>
      <c r="D106" s="120">
        <f>SUM(D101:D105)</f>
        <v>314000</v>
      </c>
      <c r="E106" s="120">
        <f>SUM(E101:E104)</f>
        <v>224000</v>
      </c>
      <c r="F106" s="120">
        <f>SUM(F101:F104)</f>
        <v>314000</v>
      </c>
      <c r="G106" s="120"/>
      <c r="H106" s="120"/>
      <c r="I106" s="120"/>
      <c r="J106" s="121"/>
      <c r="K106" s="121"/>
      <c r="L106" s="120">
        <f>SUM(L101:L104)</f>
        <v>341000</v>
      </c>
      <c r="M106" s="120">
        <f>SUM(M101:M104)</f>
        <v>341000</v>
      </c>
      <c r="N106" s="120">
        <f>SUM(N101:N104)</f>
        <v>341000</v>
      </c>
      <c r="O106" s="120">
        <f>SUM(O101:O104)</f>
        <v>673208</v>
      </c>
      <c r="P106" s="122" t="s">
        <v>596</v>
      </c>
    </row>
    <row r="107" spans="1:16" ht="3" customHeight="1" thickBot="1" x14ac:dyDescent="0.3"/>
    <row r="108" spans="1:16" ht="15" customHeight="1" x14ac:dyDescent="0.25">
      <c r="A108" s="162"/>
      <c r="B108" s="117"/>
      <c r="C108" s="117"/>
      <c r="D108" s="117"/>
      <c r="E108" s="117"/>
      <c r="F108" s="117"/>
      <c r="G108" s="117"/>
      <c r="H108" s="117"/>
      <c r="I108" s="118" t="s">
        <v>65</v>
      </c>
      <c r="J108" s="118"/>
      <c r="K108" s="118"/>
      <c r="L108" s="117"/>
      <c r="M108" s="117"/>
      <c r="N108" s="117"/>
      <c r="O108" s="117"/>
      <c r="P108" s="119"/>
    </row>
    <row r="109" spans="1:16" ht="15" customHeight="1" x14ac:dyDescent="0.25">
      <c r="A109" s="9">
        <v>0</v>
      </c>
      <c r="C109" s="1">
        <v>0</v>
      </c>
      <c r="E109" s="1">
        <v>0</v>
      </c>
      <c r="F109" s="1">
        <v>0</v>
      </c>
      <c r="J109" s="3" t="s">
        <v>767</v>
      </c>
      <c r="K109" s="3" t="s">
        <v>138</v>
      </c>
      <c r="L109" s="1">
        <v>0</v>
      </c>
      <c r="M109" s="1">
        <v>0</v>
      </c>
      <c r="N109" s="1">
        <v>0</v>
      </c>
      <c r="O109" s="1">
        <v>107377.32</v>
      </c>
      <c r="P109" s="10"/>
    </row>
    <row r="110" spans="1:16" ht="15" customHeight="1" x14ac:dyDescent="0.25">
      <c r="A110" s="9"/>
      <c r="J110" s="3" t="s">
        <v>1105</v>
      </c>
      <c r="K110" s="3" t="s">
        <v>1082</v>
      </c>
      <c r="O110" s="1">
        <v>400000</v>
      </c>
      <c r="P110" s="10"/>
    </row>
    <row r="111" spans="1:16" ht="15" customHeight="1" thickBot="1" x14ac:dyDescent="0.3">
      <c r="A111" s="163">
        <v>0</v>
      </c>
      <c r="B111" s="120"/>
      <c r="C111" s="120">
        <v>0</v>
      </c>
      <c r="D111" s="120"/>
      <c r="E111" s="120">
        <v>0</v>
      </c>
      <c r="F111" s="120">
        <v>0</v>
      </c>
      <c r="G111" s="120"/>
      <c r="H111" s="120"/>
      <c r="I111" s="120"/>
      <c r="J111" s="121"/>
      <c r="K111" s="121"/>
      <c r="L111" s="120">
        <v>0</v>
      </c>
      <c r="M111" s="120">
        <v>0</v>
      </c>
      <c r="N111" s="120">
        <v>0</v>
      </c>
      <c r="O111" s="120">
        <f>SUM(O109:O110)</f>
        <v>507377.32</v>
      </c>
      <c r="P111" s="122" t="s">
        <v>603</v>
      </c>
    </row>
    <row r="112" spans="1:16" ht="3" customHeight="1" thickBot="1" x14ac:dyDescent="0.3"/>
    <row r="113" spans="1:16" ht="15.75" customHeight="1" x14ac:dyDescent="0.25">
      <c r="A113" s="162"/>
      <c r="B113" s="117"/>
      <c r="C113" s="117"/>
      <c r="D113" s="117"/>
      <c r="E113" s="117"/>
      <c r="F113" s="117"/>
      <c r="G113" s="117"/>
      <c r="H113" s="117"/>
      <c r="I113" s="118" t="s">
        <v>67</v>
      </c>
      <c r="J113" s="118"/>
      <c r="K113" s="118"/>
      <c r="L113" s="117"/>
      <c r="M113" s="117"/>
      <c r="N113" s="117"/>
      <c r="O113" s="117"/>
      <c r="P113" s="119"/>
    </row>
    <row r="114" spans="1:16" ht="15" customHeight="1" thickBot="1" x14ac:dyDescent="0.3">
      <c r="A114" s="163">
        <v>0</v>
      </c>
      <c r="B114" s="120"/>
      <c r="C114" s="120">
        <v>0</v>
      </c>
      <c r="D114" s="120"/>
      <c r="E114" s="120">
        <v>0</v>
      </c>
      <c r="F114" s="120">
        <v>0</v>
      </c>
      <c r="G114" s="120"/>
      <c r="H114" s="120"/>
      <c r="I114" s="120"/>
      <c r="J114" s="121"/>
      <c r="K114" s="121"/>
      <c r="L114" s="120">
        <v>0</v>
      </c>
      <c r="M114" s="120">
        <v>0</v>
      </c>
      <c r="N114" s="120">
        <v>0</v>
      </c>
      <c r="O114" s="120">
        <v>0</v>
      </c>
      <c r="P114" s="122" t="s">
        <v>604</v>
      </c>
    </row>
    <row r="115" spans="1:16" ht="3.75" customHeight="1" thickBot="1" x14ac:dyDescent="0.3"/>
    <row r="116" spans="1:16" ht="15" customHeight="1" thickBot="1" x14ac:dyDescent="0.3">
      <c r="A116" s="210">
        <f t="shared" ref="A116:F116" si="4">SUM(A114,A111,A106,A98,A89,A84,A52)</f>
        <v>319629.05</v>
      </c>
      <c r="B116" s="210">
        <f t="shared" si="4"/>
        <v>125904</v>
      </c>
      <c r="C116" s="211">
        <f t="shared" si="4"/>
        <v>402629.82</v>
      </c>
      <c r="D116" s="211">
        <f t="shared" si="4"/>
        <v>502227.75</v>
      </c>
      <c r="E116" s="211">
        <f t="shared" si="4"/>
        <v>516450</v>
      </c>
      <c r="F116" s="211">
        <f t="shared" si="4"/>
        <v>606450</v>
      </c>
      <c r="G116" s="211"/>
      <c r="H116" s="211"/>
      <c r="I116" s="211"/>
      <c r="J116" s="212"/>
      <c r="K116" s="212"/>
      <c r="L116" s="211">
        <f>SUM(L114,L111,L106,L98,L89,L84,L52)</f>
        <v>630850</v>
      </c>
      <c r="M116" s="211">
        <f>SUM(M114,M111,M106,M98,M89,M84,M52)</f>
        <v>630850</v>
      </c>
      <c r="N116" s="211">
        <f>SUM(N114,N111,N106,N98,N89,N84,N52)</f>
        <v>630850</v>
      </c>
      <c r="O116" s="211">
        <f>SUM(O114,O111,O106,O98,O89,O84,O52)</f>
        <v>1600885.32</v>
      </c>
      <c r="P116" s="213" t="s">
        <v>653</v>
      </c>
    </row>
    <row r="117" spans="1:16" ht="3" customHeight="1" thickBot="1" x14ac:dyDescent="0.3"/>
    <row r="118" spans="1:16" ht="15" customHeight="1" thickBot="1" x14ac:dyDescent="0.3">
      <c r="A118" s="210">
        <f t="shared" ref="A118:F118" si="5">A41-A116</f>
        <v>826817.09999999986</v>
      </c>
      <c r="B118" s="210">
        <f t="shared" si="5"/>
        <v>1078352</v>
      </c>
      <c r="C118" s="211">
        <f t="shared" si="5"/>
        <v>1130187.98</v>
      </c>
      <c r="D118" s="211">
        <f t="shared" si="5"/>
        <v>1104885.3199999998</v>
      </c>
      <c r="E118" s="211">
        <f t="shared" si="5"/>
        <v>813850</v>
      </c>
      <c r="F118" s="211">
        <f t="shared" si="5"/>
        <v>723850</v>
      </c>
      <c r="G118" s="211"/>
      <c r="H118" s="211"/>
      <c r="I118" s="211"/>
      <c r="J118" s="212"/>
      <c r="K118" s="212"/>
      <c r="L118" s="211">
        <f>L41-L116</f>
        <v>538550</v>
      </c>
      <c r="M118" s="211">
        <f>M41-M116</f>
        <v>538550</v>
      </c>
      <c r="N118" s="211">
        <f>N41-N116</f>
        <v>538550</v>
      </c>
      <c r="O118" s="211">
        <f>O41-O116</f>
        <v>0</v>
      </c>
      <c r="P118" s="213" t="s">
        <v>606</v>
      </c>
    </row>
    <row r="119" spans="1:16" ht="15.75" customHeight="1" x14ac:dyDescent="0.25"/>
    <row r="120" spans="1:16" ht="15.75" customHeight="1" x14ac:dyDescent="0.25"/>
    <row r="121" spans="1:16" ht="15.75" customHeight="1" x14ac:dyDescent="0.25"/>
    <row r="122" spans="1:16" ht="15.75" customHeight="1" x14ac:dyDescent="0.25"/>
    <row r="123" spans="1:16" ht="15.75" customHeight="1" x14ac:dyDescent="0.25"/>
    <row r="124" spans="1:16" ht="15.75" customHeight="1" x14ac:dyDescent="0.25"/>
    <row r="125" spans="1:16" ht="15.75" customHeight="1" x14ac:dyDescent="0.25"/>
    <row r="126" spans="1:16" ht="15.75" customHeight="1" x14ac:dyDescent="0.25"/>
    <row r="127" spans="1:16" ht="15.75" customHeight="1" x14ac:dyDescent="0.25"/>
    <row r="128" spans="1:16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rintOptions headings="1"/>
  <pageMargins left="0.2" right="0.2" top="0.75" bottom="0.75" header="0.3" footer="0.3"/>
  <pageSetup paperSize="5" scale="59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T1004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17.28515625" style="1" customWidth="1"/>
    <col min="3" max="3" width="17" style="1" customWidth="1"/>
    <col min="4" max="4" width="17.140625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44" style="3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248" t="s">
        <v>676</v>
      </c>
      <c r="B1" s="215" t="s">
        <v>994</v>
      </c>
      <c r="C1" s="215" t="s">
        <v>1016</v>
      </c>
      <c r="D1" s="455" t="s">
        <v>1034</v>
      </c>
      <c r="E1" s="215" t="s">
        <v>678</v>
      </c>
      <c r="F1" s="215" t="s">
        <v>924</v>
      </c>
      <c r="G1" s="216" t="s">
        <v>0</v>
      </c>
      <c r="H1" s="215"/>
      <c r="I1" s="215"/>
      <c r="J1" s="216"/>
      <c r="K1" s="216"/>
      <c r="L1" s="215" t="s">
        <v>601</v>
      </c>
      <c r="M1" s="215" t="s">
        <v>919</v>
      </c>
      <c r="N1" s="215" t="s">
        <v>918</v>
      </c>
      <c r="O1" s="215" t="s">
        <v>924</v>
      </c>
      <c r="P1" s="217"/>
    </row>
    <row r="2" spans="1:16" ht="3" customHeight="1" x14ac:dyDescent="0.25">
      <c r="A2" s="218"/>
      <c r="B2" s="227"/>
      <c r="C2" s="219"/>
      <c r="D2" s="456"/>
      <c r="E2" s="219"/>
      <c r="F2" s="219"/>
      <c r="G2" s="219"/>
      <c r="H2" s="219"/>
      <c r="I2" s="219"/>
      <c r="J2" s="220"/>
      <c r="K2" s="220"/>
      <c r="L2" s="219"/>
      <c r="M2" s="219"/>
      <c r="N2" s="219"/>
      <c r="O2" s="219"/>
      <c r="P2" s="221"/>
    </row>
    <row r="3" spans="1:16" ht="16.5" thickBot="1" x14ac:dyDescent="0.3">
      <c r="A3" s="250" t="s">
        <v>602</v>
      </c>
      <c r="B3" s="228" t="s">
        <v>602</v>
      </c>
      <c r="C3" s="222" t="s">
        <v>677</v>
      </c>
      <c r="D3" s="457" t="s">
        <v>1033</v>
      </c>
      <c r="E3" s="222" t="s">
        <v>730</v>
      </c>
      <c r="F3" s="222" t="s">
        <v>730</v>
      </c>
      <c r="G3" s="223" t="s">
        <v>682</v>
      </c>
      <c r="H3" s="222"/>
      <c r="I3" s="222"/>
      <c r="J3" s="224"/>
      <c r="K3" s="224"/>
      <c r="L3" s="222" t="s">
        <v>775</v>
      </c>
      <c r="M3" s="222" t="s">
        <v>775</v>
      </c>
      <c r="N3" s="222" t="s">
        <v>775</v>
      </c>
      <c r="O3" s="222" t="s">
        <v>775</v>
      </c>
      <c r="P3" s="225"/>
    </row>
    <row r="4" spans="1:16" ht="3" customHeight="1" thickBot="1" x14ac:dyDescent="0.3"/>
    <row r="5" spans="1:16" ht="16.5" thickBot="1" x14ac:dyDescent="0.3">
      <c r="A5" s="168"/>
      <c r="B5" s="169"/>
      <c r="C5" s="169"/>
      <c r="D5" s="169"/>
      <c r="E5" s="169"/>
      <c r="F5" s="169"/>
      <c r="G5" s="169"/>
      <c r="H5" s="170" t="s">
        <v>171</v>
      </c>
      <c r="I5" s="169"/>
      <c r="J5" s="170"/>
      <c r="K5" s="170"/>
      <c r="L5" s="169"/>
      <c r="M5" s="169"/>
      <c r="N5" s="169"/>
      <c r="O5" s="169"/>
      <c r="P5" s="171"/>
    </row>
    <row r="6" spans="1:16" ht="4.1500000000000004" customHeight="1" thickBot="1" x14ac:dyDescent="0.3"/>
    <row r="7" spans="1:16" ht="15.75" customHeight="1" x14ac:dyDescent="0.25">
      <c r="A7" s="140"/>
      <c r="B7" s="141"/>
      <c r="C7" s="141"/>
      <c r="D7" s="141"/>
      <c r="E7" s="141"/>
      <c r="F7" s="141"/>
      <c r="G7" s="141"/>
      <c r="H7" s="141"/>
      <c r="I7" s="142" t="s">
        <v>1</v>
      </c>
      <c r="J7" s="142"/>
      <c r="K7" s="142"/>
      <c r="L7" s="141"/>
      <c r="M7" s="141"/>
      <c r="N7" s="141"/>
      <c r="O7" s="141"/>
      <c r="P7" s="143"/>
    </row>
    <row r="8" spans="1:16" ht="15.75" x14ac:dyDescent="0.25">
      <c r="A8" s="9">
        <v>-3843.05</v>
      </c>
      <c r="B8" s="1">
        <f>-3843+28420</f>
        <v>24577</v>
      </c>
      <c r="C8" s="1">
        <f>B101-C9</f>
        <v>111527</v>
      </c>
      <c r="D8" s="1">
        <f>C101</f>
        <v>90358.799999999988</v>
      </c>
      <c r="E8" s="1">
        <v>71000</v>
      </c>
      <c r="F8" s="1">
        <v>71000</v>
      </c>
      <c r="J8" s="3" t="s">
        <v>550</v>
      </c>
      <c r="K8" s="3" t="s">
        <v>2</v>
      </c>
      <c r="L8" s="1">
        <v>11700</v>
      </c>
      <c r="M8" s="1">
        <v>11700</v>
      </c>
      <c r="N8" s="1">
        <v>11700</v>
      </c>
      <c r="O8" s="1">
        <f>D101</f>
        <v>21866.269999999902</v>
      </c>
      <c r="P8" s="10"/>
    </row>
    <row r="9" spans="1:16" ht="15" customHeight="1" x14ac:dyDescent="0.25">
      <c r="A9" s="158">
        <v>71614.080000000002</v>
      </c>
      <c r="B9" s="159">
        <v>71614</v>
      </c>
      <c r="C9" s="159">
        <v>71614</v>
      </c>
      <c r="D9" s="159"/>
      <c r="E9" s="159">
        <v>175000</v>
      </c>
      <c r="F9" s="159">
        <v>175000</v>
      </c>
      <c r="G9" s="159"/>
      <c r="H9" s="159"/>
      <c r="I9" s="159"/>
      <c r="J9" s="160" t="s">
        <v>715</v>
      </c>
      <c r="K9" s="160" t="s">
        <v>634</v>
      </c>
      <c r="L9" s="159">
        <v>0</v>
      </c>
      <c r="M9" s="159">
        <v>0</v>
      </c>
      <c r="N9" s="159">
        <v>0</v>
      </c>
      <c r="O9" s="159">
        <v>0</v>
      </c>
      <c r="P9" s="161"/>
    </row>
    <row r="10" spans="1:16" ht="15" customHeight="1" thickBot="1" x14ac:dyDescent="0.3">
      <c r="A10" s="144">
        <f t="shared" ref="A10:F10" si="0">SUM(A8:A9)</f>
        <v>67771.03</v>
      </c>
      <c r="B10" s="145">
        <f t="shared" si="0"/>
        <v>96191</v>
      </c>
      <c r="C10" s="145">
        <f t="shared" si="0"/>
        <v>183141</v>
      </c>
      <c r="D10" s="145">
        <f t="shared" si="0"/>
        <v>90358.799999999988</v>
      </c>
      <c r="E10" s="145">
        <f t="shared" si="0"/>
        <v>246000</v>
      </c>
      <c r="F10" s="145">
        <f t="shared" si="0"/>
        <v>246000</v>
      </c>
      <c r="G10" s="145"/>
      <c r="H10" s="145"/>
      <c r="I10" s="145"/>
      <c r="J10" s="146"/>
      <c r="K10" s="146"/>
      <c r="L10" s="145">
        <f>SUM(L8:L9)</f>
        <v>11700</v>
      </c>
      <c r="M10" s="145">
        <f>SUM(M8:M9)</f>
        <v>11700</v>
      </c>
      <c r="N10" s="145">
        <f>SUM(N8:N9)</f>
        <v>11700</v>
      </c>
      <c r="O10" s="145">
        <f>SUM(O8:O9)</f>
        <v>21866.269999999902</v>
      </c>
      <c r="P10" s="147" t="s">
        <v>618</v>
      </c>
    </row>
    <row r="11" spans="1:16" ht="3" customHeight="1" thickBot="1" x14ac:dyDescent="0.3"/>
    <row r="12" spans="1:16" ht="15.75" x14ac:dyDescent="0.25">
      <c r="A12" s="140"/>
      <c r="B12" s="424" t="s">
        <v>1010</v>
      </c>
      <c r="C12" s="141"/>
      <c r="D12" s="141"/>
      <c r="E12" s="141"/>
      <c r="F12" s="141"/>
      <c r="G12" s="141"/>
      <c r="H12" s="141"/>
      <c r="I12" s="142" t="s">
        <v>3</v>
      </c>
      <c r="J12" s="142"/>
      <c r="K12" s="142"/>
      <c r="L12" s="141"/>
      <c r="M12" s="141"/>
      <c r="N12" s="141"/>
      <c r="O12" s="141"/>
      <c r="P12" s="143"/>
    </row>
    <row r="13" spans="1:16" ht="15.75" x14ac:dyDescent="0.25">
      <c r="A13" s="9">
        <v>15228.39</v>
      </c>
      <c r="B13" s="1">
        <f>1772+1338+122</f>
        <v>3232</v>
      </c>
      <c r="C13" s="1">
        <v>8574.94</v>
      </c>
      <c r="D13" s="1">
        <v>32.33</v>
      </c>
      <c r="E13" s="1">
        <v>1000</v>
      </c>
      <c r="F13" s="1">
        <v>1000</v>
      </c>
      <c r="J13" s="3" t="s">
        <v>440</v>
      </c>
      <c r="K13" s="3" t="s">
        <v>4</v>
      </c>
      <c r="L13" s="1">
        <v>1000</v>
      </c>
      <c r="M13" s="1">
        <v>1000</v>
      </c>
      <c r="N13" s="1">
        <v>1000</v>
      </c>
      <c r="O13" s="1">
        <v>0</v>
      </c>
      <c r="P13" s="10"/>
    </row>
    <row r="14" spans="1:16" ht="15.75" x14ac:dyDescent="0.25">
      <c r="A14" s="9"/>
      <c r="B14" s="420" t="s">
        <v>1003</v>
      </c>
      <c r="P14" s="10"/>
    </row>
    <row r="15" spans="1:16" ht="15.75" x14ac:dyDescent="0.25">
      <c r="A15" s="158">
        <v>1771.56</v>
      </c>
      <c r="B15" s="159">
        <v>14367</v>
      </c>
      <c r="C15" s="159">
        <v>0</v>
      </c>
      <c r="D15" s="159"/>
      <c r="E15" s="159">
        <v>500</v>
      </c>
      <c r="F15" s="159">
        <v>500</v>
      </c>
      <c r="G15" s="159"/>
      <c r="H15" s="159"/>
      <c r="I15" s="159"/>
      <c r="J15" s="160" t="s">
        <v>441</v>
      </c>
      <c r="K15" s="160" t="s">
        <v>98</v>
      </c>
      <c r="L15" s="159">
        <v>1000</v>
      </c>
      <c r="M15" s="159">
        <v>1000</v>
      </c>
      <c r="N15" s="159">
        <v>1000</v>
      </c>
      <c r="O15" s="159">
        <v>500</v>
      </c>
      <c r="P15" s="161"/>
    </row>
    <row r="16" spans="1:16" ht="15.75" x14ac:dyDescent="0.25">
      <c r="A16" s="9">
        <v>96971.07</v>
      </c>
      <c r="B16" s="1">
        <v>109057</v>
      </c>
      <c r="C16" s="1">
        <v>96745.14</v>
      </c>
      <c r="D16" s="1">
        <v>98998.34</v>
      </c>
      <c r="E16" s="1">
        <v>98000</v>
      </c>
      <c r="F16" s="1">
        <v>98000</v>
      </c>
      <c r="J16" s="3" t="s">
        <v>442</v>
      </c>
      <c r="K16" s="3" t="s">
        <v>139</v>
      </c>
      <c r="L16" s="1">
        <v>98000</v>
      </c>
      <c r="M16" s="1">
        <v>98000</v>
      </c>
      <c r="N16" s="1">
        <v>98000</v>
      </c>
      <c r="O16" s="1">
        <v>98000</v>
      </c>
      <c r="P16" s="10"/>
    </row>
    <row r="17" spans="1:16" ht="15" customHeight="1" thickBot="1" x14ac:dyDescent="0.3">
      <c r="A17" s="144">
        <f>SUM(A13:A16)</f>
        <v>113971.02</v>
      </c>
      <c r="B17" s="145">
        <f>B13+B15+B16</f>
        <v>126656</v>
      </c>
      <c r="C17" s="145">
        <f>SUM(C13:C16)</f>
        <v>105320.08</v>
      </c>
      <c r="D17" s="145">
        <f>SUM(D13:D16)</f>
        <v>99030.67</v>
      </c>
      <c r="E17" s="145">
        <f>SUM(E13:E16)</f>
        <v>99500</v>
      </c>
      <c r="F17" s="145">
        <f>SUM(F13:F16)</f>
        <v>99500</v>
      </c>
      <c r="G17" s="145"/>
      <c r="H17" s="145"/>
      <c r="I17" s="145"/>
      <c r="J17" s="146"/>
      <c r="K17" s="146"/>
      <c r="L17" s="145">
        <f>SUM(L13:L16)</f>
        <v>100000</v>
      </c>
      <c r="M17" s="145">
        <f>SUM(M13:M16)</f>
        <v>100000</v>
      </c>
      <c r="N17" s="145">
        <f>SUM(N13:N16)</f>
        <v>100000</v>
      </c>
      <c r="O17" s="145">
        <f>SUM(O13:O16)</f>
        <v>98500</v>
      </c>
      <c r="P17" s="147" t="s">
        <v>599</v>
      </c>
    </row>
    <row r="18" spans="1:16" ht="3" customHeight="1" thickBot="1" x14ac:dyDescent="0.3"/>
    <row r="19" spans="1:16" ht="15.75" x14ac:dyDescent="0.25">
      <c r="A19" s="140"/>
      <c r="B19" s="424" t="s">
        <v>1002</v>
      </c>
      <c r="C19" s="141"/>
      <c r="D19" s="141"/>
      <c r="E19" s="141"/>
      <c r="F19" s="141"/>
      <c r="G19" s="141"/>
      <c r="H19" s="141"/>
      <c r="I19" s="142" t="s">
        <v>20</v>
      </c>
      <c r="J19" s="142"/>
      <c r="K19" s="142"/>
      <c r="L19" s="141"/>
      <c r="M19" s="141"/>
      <c r="N19" s="141"/>
      <c r="O19" s="141"/>
      <c r="P19" s="143"/>
    </row>
    <row r="20" spans="1:16" ht="15.75" x14ac:dyDescent="0.25">
      <c r="A20" s="9">
        <v>111169.48</v>
      </c>
      <c r="B20" s="1">
        <v>214087</v>
      </c>
      <c r="C20" s="1">
        <v>0</v>
      </c>
      <c r="D20" s="1">
        <v>243537.11</v>
      </c>
      <c r="E20" s="1">
        <v>246000</v>
      </c>
      <c r="F20" s="1">
        <v>246000</v>
      </c>
      <c r="J20" s="3" t="s">
        <v>443</v>
      </c>
      <c r="K20" s="3" t="s">
        <v>140</v>
      </c>
      <c r="P20" s="10"/>
    </row>
    <row r="21" spans="1:16" ht="15" customHeight="1" thickBot="1" x14ac:dyDescent="0.3">
      <c r="A21" s="144">
        <f t="shared" ref="A21:F21" si="1">SUM(A20)</f>
        <v>111169.48</v>
      </c>
      <c r="B21" s="145">
        <f t="shared" si="1"/>
        <v>214087</v>
      </c>
      <c r="C21" s="145">
        <f t="shared" si="1"/>
        <v>0</v>
      </c>
      <c r="D21" s="145">
        <f t="shared" si="1"/>
        <v>243537.11</v>
      </c>
      <c r="E21" s="145">
        <f t="shared" si="1"/>
        <v>246000</v>
      </c>
      <c r="F21" s="145">
        <f t="shared" si="1"/>
        <v>246000</v>
      </c>
      <c r="G21" s="145"/>
      <c r="H21" s="145"/>
      <c r="I21" s="145"/>
      <c r="J21" s="146"/>
      <c r="K21" s="146"/>
      <c r="L21" s="145">
        <f>SUM(L20)</f>
        <v>0</v>
      </c>
      <c r="M21" s="145">
        <f>SUM(M20)</f>
        <v>0</v>
      </c>
      <c r="N21" s="145">
        <f>SUM(N20)</f>
        <v>0</v>
      </c>
      <c r="O21" s="145">
        <f>SUM(O20)</f>
        <v>0</v>
      </c>
      <c r="P21" s="147" t="s">
        <v>598</v>
      </c>
    </row>
    <row r="22" spans="1:16" ht="3" customHeight="1" thickBot="1" x14ac:dyDescent="0.3"/>
    <row r="23" spans="1:16" ht="15.75" x14ac:dyDescent="0.25">
      <c r="A23" s="140"/>
      <c r="B23" s="141"/>
      <c r="C23" s="141"/>
      <c r="D23" s="141"/>
      <c r="E23" s="141"/>
      <c r="F23" s="141"/>
      <c r="G23" s="141"/>
      <c r="H23" s="141"/>
      <c r="I23" s="142" t="s">
        <v>23</v>
      </c>
      <c r="J23" s="142"/>
      <c r="K23" s="142"/>
      <c r="L23" s="141"/>
      <c r="M23" s="141"/>
      <c r="N23" s="141"/>
      <c r="O23" s="141"/>
      <c r="P23" s="143"/>
    </row>
    <row r="24" spans="1:16" ht="15" customHeight="1" thickBot="1" x14ac:dyDescent="0.3">
      <c r="A24" s="144">
        <v>0</v>
      </c>
      <c r="B24" s="145"/>
      <c r="C24" s="145">
        <v>0</v>
      </c>
      <c r="D24" s="145"/>
      <c r="E24" s="145">
        <v>0</v>
      </c>
      <c r="F24" s="145">
        <v>0</v>
      </c>
      <c r="G24" s="145"/>
      <c r="H24" s="145"/>
      <c r="I24" s="145"/>
      <c r="J24" s="146"/>
      <c r="K24" s="146"/>
      <c r="L24" s="145">
        <v>0</v>
      </c>
      <c r="M24" s="145">
        <v>0</v>
      </c>
      <c r="N24" s="145">
        <v>0</v>
      </c>
      <c r="O24" s="145">
        <v>0</v>
      </c>
      <c r="P24" s="147" t="s">
        <v>616</v>
      </c>
    </row>
    <row r="25" spans="1:16" ht="3" customHeight="1" thickBot="1" x14ac:dyDescent="0.3"/>
    <row r="26" spans="1:16" ht="15.75" x14ac:dyDescent="0.25">
      <c r="A26" s="140"/>
      <c r="B26" s="141"/>
      <c r="C26" s="141"/>
      <c r="D26" s="141"/>
      <c r="E26" s="141"/>
      <c r="F26" s="141"/>
      <c r="G26" s="141"/>
      <c r="H26" s="141"/>
      <c r="I26" s="142" t="s">
        <v>24</v>
      </c>
      <c r="J26" s="142"/>
      <c r="K26" s="142"/>
      <c r="L26" s="141"/>
      <c r="M26" s="141"/>
      <c r="N26" s="141"/>
      <c r="O26" s="141"/>
      <c r="P26" s="143"/>
    </row>
    <row r="27" spans="1:16" ht="15.75" x14ac:dyDescent="0.25">
      <c r="A27" s="9"/>
      <c r="I27" s="3"/>
      <c r="J27" s="3" t="s">
        <v>1132</v>
      </c>
      <c r="K27" s="3" t="s">
        <v>892</v>
      </c>
      <c r="O27" s="1">
        <v>90000</v>
      </c>
      <c r="P27" s="10"/>
    </row>
    <row r="28" spans="1:16" ht="15" customHeight="1" thickBot="1" x14ac:dyDescent="0.3">
      <c r="A28" s="144">
        <v>0</v>
      </c>
      <c r="B28" s="145"/>
      <c r="C28" s="145">
        <v>0</v>
      </c>
      <c r="D28" s="145"/>
      <c r="E28" s="145">
        <v>0</v>
      </c>
      <c r="F28" s="145">
        <v>0</v>
      </c>
      <c r="G28" s="145"/>
      <c r="H28" s="145"/>
      <c r="I28" s="145"/>
      <c r="J28" s="146"/>
      <c r="K28" s="146"/>
      <c r="L28" s="145">
        <v>0</v>
      </c>
      <c r="M28" s="145">
        <v>0</v>
      </c>
      <c r="N28" s="145">
        <v>0</v>
      </c>
      <c r="O28" s="145">
        <f>SUM(O27)</f>
        <v>90000</v>
      </c>
      <c r="P28" s="147" t="s">
        <v>596</v>
      </c>
    </row>
    <row r="29" spans="1:16" ht="3" customHeight="1" thickBot="1" x14ac:dyDescent="0.3"/>
    <row r="30" spans="1:16" ht="15.75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2" t="s">
        <v>27</v>
      </c>
      <c r="J30" s="142"/>
      <c r="K30" s="142"/>
      <c r="L30" s="141"/>
      <c r="M30" s="141"/>
      <c r="N30" s="141"/>
      <c r="O30" s="141"/>
      <c r="P30" s="143"/>
    </row>
    <row r="31" spans="1:16" ht="15.75" customHeight="1" x14ac:dyDescent="0.25">
      <c r="A31" s="9">
        <v>0</v>
      </c>
      <c r="C31" s="1">
        <v>0</v>
      </c>
      <c r="E31" s="1">
        <v>0</v>
      </c>
      <c r="F31" s="1">
        <v>0</v>
      </c>
      <c r="J31" s="3" t="s">
        <v>444</v>
      </c>
      <c r="K31" s="3" t="s">
        <v>28</v>
      </c>
      <c r="L31" s="1">
        <v>0</v>
      </c>
      <c r="M31" s="1">
        <v>0</v>
      </c>
      <c r="N31" s="1">
        <v>0</v>
      </c>
      <c r="O31" s="1">
        <v>0</v>
      </c>
      <c r="P31" s="10"/>
    </row>
    <row r="32" spans="1:16" ht="15.75" customHeight="1" x14ac:dyDescent="0.25">
      <c r="A32" s="158">
        <v>83408.2</v>
      </c>
      <c r="B32" s="159"/>
      <c r="C32" s="159">
        <v>84217.72</v>
      </c>
      <c r="D32" s="159">
        <v>103866.04</v>
      </c>
      <c r="E32" s="159">
        <v>85000</v>
      </c>
      <c r="F32" s="159">
        <v>85000</v>
      </c>
      <c r="G32" s="159"/>
      <c r="H32" s="159"/>
      <c r="I32" s="159"/>
      <c r="J32" s="160" t="s">
        <v>445</v>
      </c>
      <c r="K32" s="160" t="s">
        <v>141</v>
      </c>
      <c r="L32" s="159">
        <v>90000</v>
      </c>
      <c r="M32" s="159">
        <v>90000</v>
      </c>
      <c r="N32" s="159">
        <v>90000</v>
      </c>
      <c r="O32" s="159">
        <v>95000</v>
      </c>
      <c r="P32" s="161"/>
    </row>
    <row r="33" spans="1:16" ht="15.75" customHeight="1" x14ac:dyDescent="0.25">
      <c r="A33" s="9">
        <v>11961.3</v>
      </c>
      <c r="C33" s="1">
        <v>11574.71</v>
      </c>
      <c r="D33" s="1">
        <v>9815.69</v>
      </c>
      <c r="E33" s="1">
        <v>12000</v>
      </c>
      <c r="F33" s="1">
        <v>12000</v>
      </c>
      <c r="J33" s="3" t="s">
        <v>446</v>
      </c>
      <c r="K33" s="3" t="s">
        <v>142</v>
      </c>
      <c r="L33" s="1">
        <v>15000</v>
      </c>
      <c r="M33" s="1">
        <v>15000</v>
      </c>
      <c r="N33" s="1">
        <v>15000</v>
      </c>
      <c r="O33" s="1">
        <v>10000</v>
      </c>
      <c r="P33" s="10" t="s">
        <v>1127</v>
      </c>
    </row>
    <row r="34" spans="1:16" ht="15.75" customHeight="1" x14ac:dyDescent="0.25">
      <c r="A34" s="158">
        <v>14331.1</v>
      </c>
      <c r="B34" s="159"/>
      <c r="C34" s="159">
        <v>-86.2</v>
      </c>
      <c r="D34" s="159"/>
      <c r="E34" s="159">
        <v>15000</v>
      </c>
      <c r="F34" s="159">
        <v>15000</v>
      </c>
      <c r="G34" s="159"/>
      <c r="H34" s="159"/>
      <c r="I34" s="159"/>
      <c r="J34" s="160" t="s">
        <v>447</v>
      </c>
      <c r="K34" s="160" t="s">
        <v>143</v>
      </c>
      <c r="L34" s="159">
        <v>15000</v>
      </c>
      <c r="M34" s="159">
        <v>15000</v>
      </c>
      <c r="N34" s="159">
        <v>15000</v>
      </c>
      <c r="O34" s="159">
        <v>0</v>
      </c>
      <c r="P34" s="161"/>
    </row>
    <row r="35" spans="1:16" ht="15.75" customHeight="1" x14ac:dyDescent="0.25">
      <c r="A35" s="9">
        <v>2400</v>
      </c>
      <c r="C35" s="1">
        <v>0</v>
      </c>
      <c r="D35" s="1">
        <v>2400</v>
      </c>
      <c r="E35" s="1">
        <v>2500</v>
      </c>
      <c r="F35" s="1">
        <v>2500</v>
      </c>
      <c r="J35" s="3" t="s">
        <v>448</v>
      </c>
      <c r="K35" s="3" t="s">
        <v>144</v>
      </c>
      <c r="L35" s="1">
        <v>5000</v>
      </c>
      <c r="M35" s="1">
        <v>5000</v>
      </c>
      <c r="N35" s="1">
        <v>5000</v>
      </c>
      <c r="O35" s="1">
        <v>3200</v>
      </c>
      <c r="P35" s="10"/>
    </row>
    <row r="36" spans="1:16" ht="15.75" customHeight="1" x14ac:dyDescent="0.25">
      <c r="A36" s="158">
        <v>0</v>
      </c>
      <c r="B36" s="159"/>
      <c r="C36" s="159">
        <v>0</v>
      </c>
      <c r="D36" s="159">
        <v>0</v>
      </c>
      <c r="E36" s="159">
        <v>0</v>
      </c>
      <c r="F36" s="159">
        <v>0</v>
      </c>
      <c r="G36" s="159"/>
      <c r="H36" s="159"/>
      <c r="I36" s="159"/>
      <c r="J36" s="160" t="s">
        <v>449</v>
      </c>
      <c r="K36" s="160" t="s">
        <v>145</v>
      </c>
      <c r="L36" s="159">
        <v>0</v>
      </c>
      <c r="M36" s="159">
        <v>0</v>
      </c>
      <c r="N36" s="159">
        <v>0</v>
      </c>
      <c r="O36" s="159">
        <v>0</v>
      </c>
      <c r="P36" s="161"/>
    </row>
    <row r="37" spans="1:16" ht="15" customHeight="1" thickBot="1" x14ac:dyDescent="0.3">
      <c r="A37" s="144">
        <f>SUM(A31+A32+A33+A34+A35)</f>
        <v>112100.6</v>
      </c>
      <c r="B37" s="145"/>
      <c r="C37" s="145">
        <f>SUM(C31+C32+C33+C34+C35)</f>
        <v>95706.23</v>
      </c>
      <c r="D37" s="145">
        <f>SUM(D31:D36)</f>
        <v>116081.73</v>
      </c>
      <c r="E37" s="145">
        <f>SUM(E31:E36)</f>
        <v>114500</v>
      </c>
      <c r="F37" s="145">
        <f>SUM(F31:F36)</f>
        <v>114500</v>
      </c>
      <c r="G37" s="145"/>
      <c r="H37" s="145"/>
      <c r="I37" s="145"/>
      <c r="J37" s="146"/>
      <c r="K37" s="146"/>
      <c r="L37" s="145">
        <f>SUM(L31+L32+L33+L34+L35)</f>
        <v>125000</v>
      </c>
      <c r="M37" s="145">
        <f>SUM(M31+M32+M33+M34+M35)</f>
        <v>125000</v>
      </c>
      <c r="N37" s="145">
        <f>SUM(N31+N32+N33+N34+N35)</f>
        <v>125000</v>
      </c>
      <c r="O37" s="145">
        <f>SUM(O31:O36)</f>
        <v>108200</v>
      </c>
      <c r="P37" s="147" t="s">
        <v>597</v>
      </c>
    </row>
    <row r="38" spans="1:16" ht="3" customHeight="1" thickBot="1" x14ac:dyDescent="0.3"/>
    <row r="39" spans="1:16" ht="15.75" customHeight="1" x14ac:dyDescent="0.25">
      <c r="A39" s="140"/>
      <c r="B39" s="141"/>
      <c r="C39" s="141"/>
      <c r="D39" s="141"/>
      <c r="E39" s="141"/>
      <c r="F39" s="141"/>
      <c r="G39" s="141"/>
      <c r="H39" s="141"/>
      <c r="I39" s="142" t="s">
        <v>29</v>
      </c>
      <c r="J39" s="142"/>
      <c r="K39" s="142"/>
      <c r="L39" s="141"/>
      <c r="M39" s="141"/>
      <c r="N39" s="141"/>
      <c r="O39" s="141"/>
      <c r="P39" s="143"/>
    </row>
    <row r="40" spans="1:16" ht="15" customHeight="1" thickBot="1" x14ac:dyDescent="0.3">
      <c r="A40" s="144">
        <v>0</v>
      </c>
      <c r="B40" s="145"/>
      <c r="C40" s="145">
        <v>0</v>
      </c>
      <c r="D40" s="145"/>
      <c r="E40" s="145">
        <v>0</v>
      </c>
      <c r="F40" s="145">
        <v>0</v>
      </c>
      <c r="G40" s="145"/>
      <c r="H40" s="145"/>
      <c r="I40" s="145"/>
      <c r="J40" s="146"/>
      <c r="K40" s="146"/>
      <c r="L40" s="145">
        <v>0</v>
      </c>
      <c r="M40" s="145">
        <v>0</v>
      </c>
      <c r="N40" s="145">
        <v>0</v>
      </c>
      <c r="O40" s="145">
        <v>0</v>
      </c>
      <c r="P40" s="147" t="s">
        <v>594</v>
      </c>
    </row>
    <row r="41" spans="1:16" ht="3.75" customHeight="1" thickBot="1" x14ac:dyDescent="0.3"/>
    <row r="42" spans="1:16" ht="15" customHeight="1" thickBot="1" x14ac:dyDescent="0.3">
      <c r="A42" s="168">
        <f t="shared" ref="A42:F42" si="2">SUM(A40,A37,A28,A24,A21,A17,A10)</f>
        <v>405012.13</v>
      </c>
      <c r="B42" s="168">
        <f t="shared" si="2"/>
        <v>436934</v>
      </c>
      <c r="C42" s="169">
        <f t="shared" si="2"/>
        <v>384167.31</v>
      </c>
      <c r="D42" s="169">
        <f t="shared" si="2"/>
        <v>549008.30999999994</v>
      </c>
      <c r="E42" s="169">
        <f t="shared" si="2"/>
        <v>706000</v>
      </c>
      <c r="F42" s="169">
        <f t="shared" si="2"/>
        <v>706000</v>
      </c>
      <c r="G42" s="169"/>
      <c r="H42" s="169"/>
      <c r="I42" s="169"/>
      <c r="J42" s="170"/>
      <c r="K42" s="170"/>
      <c r="L42" s="169">
        <f>SUM(L40,L37,L28,L24,L21,L17,L10)</f>
        <v>236700</v>
      </c>
      <c r="M42" s="169">
        <f>SUM(M40,M37,M28,M24,M21,M17,M10)</f>
        <v>236700</v>
      </c>
      <c r="N42" s="169">
        <f>SUM(N40,N37,N28,N24,N21,N17,N10)</f>
        <v>236700</v>
      </c>
      <c r="O42" s="169">
        <f>SUM(O40,O37,O28,O24,O21,O17,O10)</f>
        <v>318566.2699999999</v>
      </c>
      <c r="P42" s="171" t="s">
        <v>595</v>
      </c>
    </row>
    <row r="43" spans="1:16" ht="3" customHeight="1" thickBot="1" x14ac:dyDescent="0.3"/>
    <row r="44" spans="1:16" s="54" customFormat="1" ht="16.5" thickBot="1" x14ac:dyDescent="0.3">
      <c r="A44" s="168"/>
      <c r="B44" s="169"/>
      <c r="C44" s="169"/>
      <c r="D44" s="169"/>
      <c r="E44" s="169"/>
      <c r="F44" s="169"/>
      <c r="G44" s="169"/>
      <c r="H44" s="170" t="s">
        <v>173</v>
      </c>
      <c r="I44" s="169"/>
      <c r="J44" s="170"/>
      <c r="K44" s="170"/>
      <c r="L44" s="169"/>
      <c r="M44" s="169"/>
      <c r="N44" s="169"/>
      <c r="O44" s="169"/>
      <c r="P44" s="171"/>
    </row>
    <row r="45" spans="1:16" ht="3" customHeight="1" thickBot="1" x14ac:dyDescent="0.3"/>
    <row r="46" spans="1:16" ht="15.75" x14ac:dyDescent="0.25">
      <c r="A46" s="140"/>
      <c r="B46" s="424" t="s">
        <v>998</v>
      </c>
      <c r="C46" s="141"/>
      <c r="D46" s="141"/>
      <c r="E46" s="141"/>
      <c r="F46" s="141"/>
      <c r="G46" s="141"/>
      <c r="H46" s="141"/>
      <c r="I46" s="142" t="s">
        <v>592</v>
      </c>
      <c r="J46" s="142"/>
      <c r="K46" s="142"/>
      <c r="L46" s="141"/>
      <c r="M46" s="141"/>
      <c r="N46" s="141"/>
      <c r="O46" s="141"/>
      <c r="P46" s="143"/>
    </row>
    <row r="47" spans="1:16" ht="16.5" customHeight="1" x14ac:dyDescent="0.25">
      <c r="A47" s="9">
        <v>3036.3</v>
      </c>
      <c r="B47" s="1">
        <v>94675</v>
      </c>
      <c r="C47" s="1">
        <v>79371.3</v>
      </c>
      <c r="D47" s="1">
        <v>87709.86</v>
      </c>
      <c r="E47" s="1">
        <v>75000</v>
      </c>
      <c r="F47" s="1">
        <v>75000</v>
      </c>
      <c r="J47" s="3" t="s">
        <v>845</v>
      </c>
      <c r="K47" s="3" t="s">
        <v>843</v>
      </c>
      <c r="L47" s="1">
        <v>75000</v>
      </c>
      <c r="M47" s="1">
        <v>75000</v>
      </c>
      <c r="N47" s="1">
        <v>75000</v>
      </c>
      <c r="O47" s="1">
        <v>61000</v>
      </c>
      <c r="P47" s="10"/>
    </row>
    <row r="48" spans="1:16" ht="15.75" customHeight="1" x14ac:dyDescent="0.25">
      <c r="A48" s="296">
        <v>0</v>
      </c>
      <c r="B48" s="297"/>
      <c r="C48" s="297"/>
      <c r="D48" s="297"/>
      <c r="E48" s="297"/>
      <c r="F48" s="297"/>
      <c r="G48" s="297"/>
      <c r="H48" s="297"/>
      <c r="I48" s="297"/>
      <c r="J48" s="298" t="s">
        <v>916</v>
      </c>
      <c r="K48" s="298" t="s">
        <v>59</v>
      </c>
      <c r="L48" s="297"/>
      <c r="M48" s="297">
        <v>100</v>
      </c>
      <c r="N48" s="297">
        <v>100</v>
      </c>
      <c r="O48" s="297">
        <v>100</v>
      </c>
      <c r="P48" s="350"/>
    </row>
    <row r="49" spans="1:16" ht="15" customHeight="1" x14ac:dyDescent="0.25">
      <c r="A49" s="9">
        <v>87742.05</v>
      </c>
      <c r="C49" s="1">
        <v>0</v>
      </c>
      <c r="D49" s="1">
        <v>3913.72</v>
      </c>
      <c r="E49" s="1">
        <v>5000</v>
      </c>
      <c r="F49" s="1">
        <v>5000</v>
      </c>
      <c r="J49" s="3" t="s">
        <v>644</v>
      </c>
      <c r="K49" s="3" t="s">
        <v>607</v>
      </c>
      <c r="L49" s="1">
        <v>4250</v>
      </c>
      <c r="M49" s="1">
        <v>4250</v>
      </c>
      <c r="N49" s="1">
        <v>4250</v>
      </c>
      <c r="O49" s="1">
        <v>4000</v>
      </c>
      <c r="P49" s="10"/>
    </row>
    <row r="50" spans="1:16" ht="15" customHeight="1" x14ac:dyDescent="0.25">
      <c r="A50" s="158">
        <v>0</v>
      </c>
      <c r="B50" s="159"/>
      <c r="C50" s="159">
        <v>0</v>
      </c>
      <c r="D50" s="159"/>
      <c r="E50" s="159">
        <v>1500</v>
      </c>
      <c r="F50" s="159">
        <v>1500</v>
      </c>
      <c r="G50" s="159"/>
      <c r="H50" s="159"/>
      <c r="I50" s="159"/>
      <c r="J50" s="160" t="s">
        <v>645</v>
      </c>
      <c r="K50" s="160" t="s">
        <v>608</v>
      </c>
      <c r="L50" s="159">
        <v>5000</v>
      </c>
      <c r="M50" s="159">
        <v>5000</v>
      </c>
      <c r="N50" s="159">
        <v>5000</v>
      </c>
      <c r="O50" s="159">
        <v>3000</v>
      </c>
      <c r="P50" s="161"/>
    </row>
    <row r="51" spans="1:16" ht="15" customHeight="1" x14ac:dyDescent="0.25">
      <c r="A51" s="9">
        <v>0</v>
      </c>
      <c r="C51" s="1">
        <v>35331.39</v>
      </c>
      <c r="E51" s="1">
        <v>35000</v>
      </c>
      <c r="F51" s="1">
        <v>35000</v>
      </c>
      <c r="J51" s="3" t="s">
        <v>646</v>
      </c>
      <c r="K51" s="3" t="s">
        <v>609</v>
      </c>
      <c r="L51" s="1">
        <v>35000</v>
      </c>
      <c r="M51" s="1">
        <v>35000</v>
      </c>
      <c r="N51" s="1">
        <v>35000</v>
      </c>
      <c r="O51" s="1">
        <v>0</v>
      </c>
      <c r="P51" s="10"/>
    </row>
    <row r="52" spans="1:16" ht="15" customHeight="1" x14ac:dyDescent="0.25">
      <c r="A52" s="158">
        <v>3698.22</v>
      </c>
      <c r="B52" s="159"/>
      <c r="C52" s="159">
        <v>5970.96</v>
      </c>
      <c r="D52" s="159">
        <v>45116.67</v>
      </c>
      <c r="E52" s="159">
        <v>5100</v>
      </c>
      <c r="F52" s="159">
        <v>5100</v>
      </c>
      <c r="G52" s="159"/>
      <c r="H52" s="159"/>
      <c r="I52" s="159"/>
      <c r="J52" s="160" t="s">
        <v>647</v>
      </c>
      <c r="K52" s="160" t="s">
        <v>610</v>
      </c>
      <c r="L52" s="159">
        <v>7000</v>
      </c>
      <c r="M52" s="159">
        <v>7000</v>
      </c>
      <c r="N52" s="159">
        <v>7000</v>
      </c>
      <c r="O52" s="159">
        <v>29500</v>
      </c>
      <c r="P52" s="161"/>
    </row>
    <row r="53" spans="1:16" ht="15" customHeight="1" thickBot="1" x14ac:dyDescent="0.3">
      <c r="A53" s="144">
        <f t="shared" ref="A53:F53" si="3">SUM(A47:A52)</f>
        <v>94476.57</v>
      </c>
      <c r="B53" s="145">
        <f t="shared" si="3"/>
        <v>94675</v>
      </c>
      <c r="C53" s="145">
        <f t="shared" si="3"/>
        <v>120673.65000000001</v>
      </c>
      <c r="D53" s="145">
        <f t="shared" si="3"/>
        <v>136740.25</v>
      </c>
      <c r="E53" s="145">
        <f t="shared" si="3"/>
        <v>121600</v>
      </c>
      <c r="F53" s="145">
        <f t="shared" si="3"/>
        <v>121600</v>
      </c>
      <c r="G53" s="145"/>
      <c r="H53" s="145"/>
      <c r="I53" s="145"/>
      <c r="J53" s="146"/>
      <c r="K53" s="146"/>
      <c r="L53" s="145">
        <f>SUM(L47:L52)</f>
        <v>126250</v>
      </c>
      <c r="M53" s="145">
        <f>SUM(M47:M52)</f>
        <v>126350</v>
      </c>
      <c r="N53" s="145">
        <f>SUM(N47:N52)</f>
        <v>126350</v>
      </c>
      <c r="O53" s="145">
        <f>SUM(O47:O52)</f>
        <v>97600</v>
      </c>
      <c r="P53" s="147" t="s">
        <v>593</v>
      </c>
    </row>
    <row r="54" spans="1:16" ht="3" customHeight="1" thickBot="1" x14ac:dyDescent="0.3"/>
    <row r="55" spans="1:16" ht="15.75" customHeight="1" x14ac:dyDescent="0.25">
      <c r="A55" s="140"/>
      <c r="B55" s="424" t="s">
        <v>1006</v>
      </c>
      <c r="C55" s="141"/>
      <c r="D55" s="141"/>
      <c r="E55" s="141"/>
      <c r="F55" s="141"/>
      <c r="G55" s="141"/>
      <c r="H55" s="141"/>
      <c r="I55" s="142" t="s">
        <v>32</v>
      </c>
      <c r="J55" s="142"/>
      <c r="K55" s="142"/>
      <c r="L55" s="141"/>
      <c r="M55" s="141"/>
      <c r="N55" s="141"/>
      <c r="O55" s="141"/>
      <c r="P55" s="143"/>
    </row>
    <row r="56" spans="1:16" ht="15.75" customHeight="1" x14ac:dyDescent="0.25">
      <c r="A56" s="9"/>
      <c r="B56" s="420"/>
      <c r="I56" s="3"/>
      <c r="J56" s="3" t="s">
        <v>1130</v>
      </c>
      <c r="K56" s="3" t="s">
        <v>33</v>
      </c>
      <c r="O56" s="1" t="s">
        <v>1134</v>
      </c>
      <c r="P56" s="10"/>
    </row>
    <row r="57" spans="1:16" ht="15.75" customHeight="1" x14ac:dyDescent="0.25">
      <c r="A57" s="158">
        <v>0</v>
      </c>
      <c r="B57" s="159">
        <f>89575+164</f>
        <v>89739</v>
      </c>
      <c r="C57" s="159">
        <v>1541.42</v>
      </c>
      <c r="D57" s="159">
        <v>2615.08</v>
      </c>
      <c r="E57" s="159">
        <v>2500</v>
      </c>
      <c r="F57" s="159">
        <v>2500</v>
      </c>
      <c r="G57" s="159"/>
      <c r="H57" s="159"/>
      <c r="I57" s="159"/>
      <c r="J57" s="160" t="s">
        <v>846</v>
      </c>
      <c r="K57" s="160" t="s">
        <v>34</v>
      </c>
      <c r="L57" s="159">
        <v>500</v>
      </c>
      <c r="M57" s="159">
        <v>500</v>
      </c>
      <c r="N57" s="159">
        <v>500</v>
      </c>
      <c r="O57" s="159">
        <v>5000</v>
      </c>
      <c r="P57" s="161" t="s">
        <v>1020</v>
      </c>
    </row>
    <row r="58" spans="1:16" ht="15.75" customHeight="1" x14ac:dyDescent="0.25">
      <c r="A58" s="9">
        <v>1310</v>
      </c>
      <c r="C58" s="1">
        <v>10803.29</v>
      </c>
      <c r="D58" s="1">
        <v>37749.53</v>
      </c>
      <c r="E58" s="1">
        <v>15000</v>
      </c>
      <c r="F58" s="1">
        <v>15000</v>
      </c>
      <c r="J58" s="3" t="s">
        <v>401</v>
      </c>
      <c r="K58" s="3" t="s">
        <v>38</v>
      </c>
      <c r="L58" s="1">
        <v>3000</v>
      </c>
      <c r="M58" s="1">
        <v>3000</v>
      </c>
      <c r="N58" s="1">
        <v>3000</v>
      </c>
      <c r="O58" s="1">
        <v>1500</v>
      </c>
      <c r="P58" s="10"/>
    </row>
    <row r="59" spans="1:16" ht="15.75" customHeight="1" x14ac:dyDescent="0.25">
      <c r="A59" s="158">
        <v>69</v>
      </c>
      <c r="B59" s="159"/>
      <c r="C59" s="159">
        <v>5729.91</v>
      </c>
      <c r="D59" s="159">
        <v>5107.1000000000004</v>
      </c>
      <c r="E59" s="159">
        <v>5000</v>
      </c>
      <c r="F59" s="159">
        <v>5000</v>
      </c>
      <c r="G59" s="159"/>
      <c r="H59" s="159"/>
      <c r="I59" s="159"/>
      <c r="J59" s="160" t="s">
        <v>402</v>
      </c>
      <c r="K59" s="160" t="s">
        <v>40</v>
      </c>
      <c r="L59" s="159">
        <v>3000</v>
      </c>
      <c r="M59" s="159">
        <v>3000</v>
      </c>
      <c r="N59" s="159">
        <v>3000</v>
      </c>
      <c r="O59" s="159">
        <v>3000</v>
      </c>
      <c r="P59" s="161"/>
    </row>
    <row r="60" spans="1:16" ht="15.75" customHeight="1" x14ac:dyDescent="0.25">
      <c r="A60" s="9">
        <v>75388.850000000006</v>
      </c>
      <c r="C60" s="1">
        <v>1680.61</v>
      </c>
      <c r="D60" s="1">
        <v>727.01</v>
      </c>
      <c r="E60" s="1">
        <v>1000</v>
      </c>
      <c r="F60" s="1">
        <v>1000</v>
      </c>
      <c r="J60" s="3" t="s">
        <v>403</v>
      </c>
      <c r="K60" s="3" t="s">
        <v>4</v>
      </c>
      <c r="L60" s="1">
        <v>50</v>
      </c>
      <c r="M60" s="1">
        <v>50</v>
      </c>
      <c r="N60" s="1">
        <v>50</v>
      </c>
      <c r="O60" s="1">
        <v>600</v>
      </c>
      <c r="P60" s="10"/>
    </row>
    <row r="61" spans="1:16" ht="15.75" customHeight="1" x14ac:dyDescent="0.25">
      <c r="A61" s="158">
        <v>402.57</v>
      </c>
      <c r="B61" s="159"/>
      <c r="C61" s="159">
        <v>0</v>
      </c>
      <c r="D61" s="159">
        <v>24.45</v>
      </c>
      <c r="E61" s="159">
        <v>1200</v>
      </c>
      <c r="F61" s="159">
        <v>1200</v>
      </c>
      <c r="G61" s="159"/>
      <c r="H61" s="159"/>
      <c r="I61" s="159"/>
      <c r="J61" s="160" t="s">
        <v>404</v>
      </c>
      <c r="K61" s="160" t="s">
        <v>42</v>
      </c>
      <c r="L61" s="159">
        <v>50</v>
      </c>
      <c r="M61" s="159">
        <v>50</v>
      </c>
      <c r="N61" s="159">
        <v>50</v>
      </c>
      <c r="O61" s="159">
        <v>500</v>
      </c>
      <c r="P61" s="161"/>
    </row>
    <row r="62" spans="1:16" ht="15.75" customHeight="1" x14ac:dyDescent="0.25">
      <c r="A62" s="9">
        <v>0</v>
      </c>
      <c r="C62" s="1">
        <v>3483.49</v>
      </c>
      <c r="D62" s="1">
        <v>13343.06</v>
      </c>
      <c r="E62" s="1">
        <v>0</v>
      </c>
      <c r="F62" s="1">
        <v>0</v>
      </c>
      <c r="J62" s="3" t="s">
        <v>405</v>
      </c>
      <c r="K62" s="3" t="s">
        <v>43</v>
      </c>
      <c r="L62" s="1">
        <v>0</v>
      </c>
      <c r="M62" s="1">
        <v>0</v>
      </c>
      <c r="N62" s="1">
        <v>0</v>
      </c>
      <c r="O62" s="1">
        <v>1000</v>
      </c>
      <c r="P62" s="10"/>
    </row>
    <row r="63" spans="1:16" ht="15.75" customHeight="1" x14ac:dyDescent="0.25">
      <c r="A63" s="158">
        <v>0</v>
      </c>
      <c r="B63" s="159"/>
      <c r="C63" s="159">
        <v>16090.25</v>
      </c>
      <c r="D63" s="159">
        <v>16143.6</v>
      </c>
      <c r="E63" s="159">
        <v>13000</v>
      </c>
      <c r="F63" s="159">
        <v>13000</v>
      </c>
      <c r="G63" s="159"/>
      <c r="H63" s="159"/>
      <c r="I63" s="159"/>
      <c r="J63" s="160" t="s">
        <v>406</v>
      </c>
      <c r="K63" s="160" t="s">
        <v>127</v>
      </c>
      <c r="L63" s="159">
        <v>4000</v>
      </c>
      <c r="M63" s="159">
        <v>4000</v>
      </c>
      <c r="N63" s="159">
        <v>4000</v>
      </c>
      <c r="O63" s="159">
        <v>17000</v>
      </c>
      <c r="P63" s="161" t="s">
        <v>992</v>
      </c>
    </row>
    <row r="64" spans="1:16" ht="15.75" customHeight="1" x14ac:dyDescent="0.25">
      <c r="A64" s="9">
        <v>0</v>
      </c>
      <c r="C64" s="1">
        <v>0</v>
      </c>
      <c r="D64" s="1">
        <v>19.98</v>
      </c>
      <c r="E64" s="1">
        <v>100</v>
      </c>
      <c r="F64" s="1">
        <v>100</v>
      </c>
      <c r="J64" s="3" t="s">
        <v>407</v>
      </c>
      <c r="K64" s="3" t="s">
        <v>118</v>
      </c>
      <c r="L64" s="1">
        <v>4000</v>
      </c>
      <c r="M64" s="1">
        <v>4000</v>
      </c>
      <c r="N64" s="1">
        <v>4000</v>
      </c>
      <c r="O64" s="1">
        <v>1000</v>
      </c>
      <c r="P64" s="10"/>
    </row>
    <row r="65" spans="1:20" ht="15.75" customHeight="1" x14ac:dyDescent="0.25">
      <c r="A65" s="158">
        <v>0</v>
      </c>
      <c r="B65" s="159"/>
      <c r="C65" s="159">
        <v>0</v>
      </c>
      <c r="D65" s="159">
        <v>0</v>
      </c>
      <c r="E65" s="159">
        <v>10000</v>
      </c>
      <c r="F65" s="159">
        <v>10000</v>
      </c>
      <c r="G65" s="159"/>
      <c r="H65" s="159"/>
      <c r="I65" s="159"/>
      <c r="J65" s="160" t="s">
        <v>408</v>
      </c>
      <c r="K65" s="160" t="s">
        <v>146</v>
      </c>
      <c r="L65" s="159">
        <v>0</v>
      </c>
      <c r="M65" s="159">
        <v>0</v>
      </c>
      <c r="N65" s="159">
        <v>0</v>
      </c>
      <c r="O65" s="159">
        <v>0</v>
      </c>
      <c r="P65" s="161"/>
    </row>
    <row r="66" spans="1:20" ht="15.75" customHeight="1" x14ac:dyDescent="0.25">
      <c r="A66" s="9">
        <v>0</v>
      </c>
      <c r="C66" s="1">
        <v>6167.04</v>
      </c>
      <c r="D66" s="1">
        <v>3618.33</v>
      </c>
      <c r="E66" s="1">
        <v>10000</v>
      </c>
      <c r="F66" s="1">
        <v>10000</v>
      </c>
      <c r="J66" s="3" t="s">
        <v>409</v>
      </c>
      <c r="K66" s="3" t="s">
        <v>147</v>
      </c>
      <c r="L66" s="1">
        <v>2000</v>
      </c>
      <c r="M66" s="1">
        <v>2000</v>
      </c>
      <c r="N66" s="1">
        <v>2000</v>
      </c>
      <c r="O66" s="1">
        <v>1000</v>
      </c>
      <c r="P66" s="10"/>
    </row>
    <row r="67" spans="1:20" ht="15.75" customHeight="1" x14ac:dyDescent="0.25">
      <c r="A67" s="158">
        <v>0</v>
      </c>
      <c r="B67" s="159"/>
      <c r="C67" s="159">
        <v>9461.68</v>
      </c>
      <c r="D67" s="159">
        <v>13105.55</v>
      </c>
      <c r="E67" s="159">
        <v>12500</v>
      </c>
      <c r="F67" s="159">
        <v>12500</v>
      </c>
      <c r="G67" s="159"/>
      <c r="H67" s="159"/>
      <c r="I67" s="159"/>
      <c r="J67" s="160" t="s">
        <v>410</v>
      </c>
      <c r="K67" s="160" t="s">
        <v>148</v>
      </c>
      <c r="L67" s="159">
        <v>10000</v>
      </c>
      <c r="M67" s="159">
        <v>10000</v>
      </c>
      <c r="N67" s="159">
        <v>10000</v>
      </c>
      <c r="O67" s="159">
        <v>10000</v>
      </c>
      <c r="P67" s="161"/>
    </row>
    <row r="68" spans="1:20" ht="15.75" customHeight="1" x14ac:dyDescent="0.25">
      <c r="A68" s="9">
        <v>0</v>
      </c>
      <c r="C68" s="1">
        <v>0</v>
      </c>
      <c r="E68" s="1">
        <v>4500</v>
      </c>
      <c r="F68" s="1">
        <v>4500</v>
      </c>
      <c r="J68" s="3" t="s">
        <v>819</v>
      </c>
      <c r="K68" s="3" t="s">
        <v>813</v>
      </c>
      <c r="L68" s="1">
        <v>0</v>
      </c>
      <c r="M68" s="1">
        <v>0</v>
      </c>
      <c r="N68" s="1">
        <v>0</v>
      </c>
      <c r="O68" s="1">
        <v>0</v>
      </c>
      <c r="P68" s="10"/>
    </row>
    <row r="69" spans="1:20" ht="15.75" customHeight="1" x14ac:dyDescent="0.25">
      <c r="A69" s="296">
        <v>0</v>
      </c>
      <c r="B69" s="297"/>
      <c r="C69" s="297">
        <v>0</v>
      </c>
      <c r="D69" s="297"/>
      <c r="E69" s="297">
        <v>1000</v>
      </c>
      <c r="F69" s="297">
        <v>1000</v>
      </c>
      <c r="G69" s="297"/>
      <c r="H69" s="297"/>
      <c r="I69" s="297"/>
      <c r="J69" s="298" t="s">
        <v>411</v>
      </c>
      <c r="K69" s="298" t="s">
        <v>56</v>
      </c>
      <c r="L69" s="297">
        <v>0</v>
      </c>
      <c r="M69" s="297">
        <v>0</v>
      </c>
      <c r="N69" s="297">
        <v>0</v>
      </c>
      <c r="O69" s="297">
        <v>0</v>
      </c>
      <c r="P69" s="299"/>
    </row>
    <row r="70" spans="1:20" ht="15.75" customHeight="1" x14ac:dyDescent="0.25">
      <c r="A70" s="9">
        <v>0</v>
      </c>
      <c r="C70" s="1">
        <v>10172.33</v>
      </c>
      <c r="D70" s="1">
        <v>11012.19</v>
      </c>
      <c r="E70" s="1">
        <v>7000</v>
      </c>
      <c r="F70" s="1">
        <v>7000</v>
      </c>
      <c r="J70" s="3" t="s">
        <v>412</v>
      </c>
      <c r="K70" s="3" t="s">
        <v>57</v>
      </c>
      <c r="L70" s="1">
        <v>2500</v>
      </c>
      <c r="M70" s="1">
        <v>2500</v>
      </c>
      <c r="N70" s="1">
        <v>2500</v>
      </c>
      <c r="O70" s="1">
        <v>1500</v>
      </c>
      <c r="P70" s="10"/>
    </row>
    <row r="71" spans="1:20" ht="15.75" customHeight="1" x14ac:dyDescent="0.25">
      <c r="A71" s="296">
        <v>90.95</v>
      </c>
      <c r="B71" s="297"/>
      <c r="C71" s="297">
        <v>123.5</v>
      </c>
      <c r="D71" s="297">
        <v>348.54</v>
      </c>
      <c r="E71" s="297">
        <v>1500</v>
      </c>
      <c r="F71" s="297">
        <v>1500</v>
      </c>
      <c r="G71" s="297"/>
      <c r="H71" s="297"/>
      <c r="I71" s="297"/>
      <c r="J71" s="298" t="s">
        <v>413</v>
      </c>
      <c r="K71" s="298" t="s">
        <v>58</v>
      </c>
      <c r="L71" s="297">
        <v>1500</v>
      </c>
      <c r="M71" s="297">
        <v>1500</v>
      </c>
      <c r="N71" s="297">
        <v>1500</v>
      </c>
      <c r="O71" s="297">
        <v>0</v>
      </c>
      <c r="P71" s="299"/>
    </row>
    <row r="72" spans="1:20" ht="15.75" customHeight="1" x14ac:dyDescent="0.25">
      <c r="A72" s="9">
        <v>0</v>
      </c>
      <c r="C72" s="1">
        <v>0</v>
      </c>
      <c r="D72" s="1">
        <v>997</v>
      </c>
      <c r="E72" s="1">
        <v>10000</v>
      </c>
      <c r="F72" s="1">
        <v>10000</v>
      </c>
      <c r="J72" s="3" t="s">
        <v>667</v>
      </c>
      <c r="K72" s="3" t="s">
        <v>666</v>
      </c>
      <c r="L72" s="1">
        <v>0</v>
      </c>
      <c r="M72" s="1">
        <v>0</v>
      </c>
      <c r="N72" s="1">
        <v>0</v>
      </c>
      <c r="O72" s="1">
        <v>0</v>
      </c>
      <c r="P72" s="10"/>
    </row>
    <row r="73" spans="1:20" ht="15.75" customHeight="1" x14ac:dyDescent="0.25">
      <c r="A73" s="296">
        <v>0</v>
      </c>
      <c r="B73" s="297"/>
      <c r="C73" s="297">
        <v>24.36</v>
      </c>
      <c r="D73" s="297">
        <v>79.959999999999994</v>
      </c>
      <c r="E73" s="297">
        <v>250</v>
      </c>
      <c r="F73" s="297">
        <v>250</v>
      </c>
      <c r="G73" s="297"/>
      <c r="H73" s="297"/>
      <c r="I73" s="297"/>
      <c r="J73" s="298" t="s">
        <v>847</v>
      </c>
      <c r="K73" s="298" t="s">
        <v>59</v>
      </c>
      <c r="L73" s="297">
        <v>100</v>
      </c>
      <c r="M73" s="297">
        <v>0</v>
      </c>
      <c r="N73" s="297">
        <v>0</v>
      </c>
      <c r="O73" s="297">
        <v>1200</v>
      </c>
      <c r="P73" s="350"/>
    </row>
    <row r="74" spans="1:20" ht="15.75" customHeight="1" x14ac:dyDescent="0.25">
      <c r="A74" s="9">
        <v>0</v>
      </c>
      <c r="C74" s="1">
        <v>0</v>
      </c>
      <c r="D74" s="1">
        <v>250</v>
      </c>
      <c r="E74" s="1">
        <v>250</v>
      </c>
      <c r="F74" s="1">
        <v>250</v>
      </c>
      <c r="J74" s="3" t="s">
        <v>848</v>
      </c>
      <c r="K74" s="3" t="s">
        <v>60</v>
      </c>
      <c r="L74" s="1">
        <v>250</v>
      </c>
      <c r="M74" s="1">
        <v>250</v>
      </c>
      <c r="N74" s="1">
        <v>250</v>
      </c>
      <c r="O74" s="1">
        <v>5500</v>
      </c>
      <c r="P74" s="10"/>
    </row>
    <row r="75" spans="1:20" ht="15" customHeight="1" thickBot="1" x14ac:dyDescent="0.3">
      <c r="A75" s="144">
        <f t="shared" ref="A75:F75" si="4">SUM(A57:A74)</f>
        <v>77261.37000000001</v>
      </c>
      <c r="B75" s="145">
        <f t="shared" si="4"/>
        <v>89739</v>
      </c>
      <c r="C75" s="145">
        <f t="shared" si="4"/>
        <v>65277.880000000005</v>
      </c>
      <c r="D75" s="145">
        <f t="shared" si="4"/>
        <v>105141.38</v>
      </c>
      <c r="E75" s="145">
        <f t="shared" si="4"/>
        <v>94800</v>
      </c>
      <c r="F75" s="145">
        <f t="shared" si="4"/>
        <v>94800</v>
      </c>
      <c r="G75" s="145"/>
      <c r="H75" s="145"/>
      <c r="I75" s="145"/>
      <c r="J75" s="146"/>
      <c r="K75" s="146"/>
      <c r="L75" s="145">
        <f>SUM(L57:L74)</f>
        <v>30950</v>
      </c>
      <c r="M75" s="145">
        <f>SUM(M57:M74)</f>
        <v>30850</v>
      </c>
      <c r="N75" s="145">
        <f>SUM(N57:N74)</f>
        <v>30850</v>
      </c>
      <c r="O75" s="145">
        <f>SUM(O56:O74)</f>
        <v>48800</v>
      </c>
      <c r="P75" s="147" t="s">
        <v>590</v>
      </c>
      <c r="T75" s="1"/>
    </row>
    <row r="76" spans="1:20" ht="3" customHeight="1" thickBot="1" x14ac:dyDescent="0.3">
      <c r="A76" s="1">
        <v>10000</v>
      </c>
      <c r="C76" s="1">
        <v>10000</v>
      </c>
      <c r="E76" s="1">
        <v>10000</v>
      </c>
      <c r="F76" s="1">
        <v>10000</v>
      </c>
      <c r="L76" s="1">
        <v>10000</v>
      </c>
      <c r="M76" s="1">
        <v>10000</v>
      </c>
      <c r="N76" s="1">
        <v>10000</v>
      </c>
      <c r="O76" s="1">
        <v>10000</v>
      </c>
    </row>
    <row r="77" spans="1:20" ht="15.75" customHeight="1" x14ac:dyDescent="0.25">
      <c r="A77" s="140"/>
      <c r="B77" s="141"/>
      <c r="C77" s="141"/>
      <c r="D77" s="141"/>
      <c r="E77" s="141"/>
      <c r="F77" s="141"/>
      <c r="G77" s="141"/>
      <c r="H77" s="141"/>
      <c r="I77" s="142" t="s">
        <v>61</v>
      </c>
      <c r="J77" s="142"/>
      <c r="K77" s="142"/>
      <c r="L77" s="141"/>
      <c r="M77" s="141"/>
      <c r="N77" s="141"/>
      <c r="O77" s="141"/>
      <c r="P77" s="143"/>
    </row>
    <row r="78" spans="1:20" ht="15.75" customHeight="1" x14ac:dyDescent="0.25">
      <c r="A78" s="9">
        <v>380</v>
      </c>
      <c r="C78" s="1">
        <v>0</v>
      </c>
      <c r="E78" s="1">
        <v>0</v>
      </c>
      <c r="F78" s="1">
        <v>0</v>
      </c>
      <c r="J78" s="3" t="s">
        <v>414</v>
      </c>
      <c r="K78" s="3" t="s">
        <v>149</v>
      </c>
      <c r="L78" s="1">
        <v>0</v>
      </c>
      <c r="M78" s="1">
        <v>0</v>
      </c>
      <c r="N78" s="1">
        <v>0</v>
      </c>
      <c r="O78" s="1">
        <v>0</v>
      </c>
      <c r="P78" s="10"/>
    </row>
    <row r="79" spans="1:20" ht="15.75" customHeight="1" x14ac:dyDescent="0.25">
      <c r="A79" s="158">
        <v>0</v>
      </c>
      <c r="B79" s="159"/>
      <c r="C79" s="159">
        <v>21915</v>
      </c>
      <c r="D79" s="159">
        <v>222444.71</v>
      </c>
      <c r="E79" s="159">
        <v>246000</v>
      </c>
      <c r="F79" s="159">
        <v>246000</v>
      </c>
      <c r="G79" s="159"/>
      <c r="H79" s="159"/>
      <c r="I79" s="159"/>
      <c r="J79" s="160" t="s">
        <v>415</v>
      </c>
      <c r="K79" s="160" t="s">
        <v>150</v>
      </c>
      <c r="L79" s="159">
        <v>0</v>
      </c>
      <c r="M79" s="159">
        <v>0</v>
      </c>
      <c r="N79" s="159">
        <v>0</v>
      </c>
      <c r="O79" s="159">
        <v>0</v>
      </c>
      <c r="P79" s="161"/>
    </row>
    <row r="80" spans="1:20" ht="15.75" customHeight="1" x14ac:dyDescent="0.25">
      <c r="A80" s="9">
        <v>0</v>
      </c>
      <c r="C80" s="1">
        <v>0</v>
      </c>
      <c r="E80" s="1">
        <v>0</v>
      </c>
      <c r="F80" s="1">
        <v>0</v>
      </c>
      <c r="J80" s="3" t="s">
        <v>416</v>
      </c>
      <c r="K80" s="3" t="s">
        <v>1122</v>
      </c>
      <c r="L80" s="1">
        <v>0</v>
      </c>
      <c r="M80" s="1">
        <v>0</v>
      </c>
      <c r="N80" s="1">
        <v>0</v>
      </c>
      <c r="O80" s="1">
        <v>81000</v>
      </c>
      <c r="P80" s="10" t="s">
        <v>993</v>
      </c>
    </row>
    <row r="81" spans="1:20" ht="15" customHeight="1" thickBot="1" x14ac:dyDescent="0.3">
      <c r="A81" s="144">
        <f>SUM(A78:A80)</f>
        <v>380</v>
      </c>
      <c r="B81" s="145"/>
      <c r="C81" s="145">
        <f>SUM(C78:C80)</f>
        <v>21915</v>
      </c>
      <c r="D81" s="145">
        <f>SUM(D78:D80)</f>
        <v>222444.71</v>
      </c>
      <c r="E81" s="145">
        <f>SUM(E78:E80)</f>
        <v>246000</v>
      </c>
      <c r="F81" s="145">
        <f>SUM(F78:F80)</f>
        <v>246000</v>
      </c>
      <c r="G81" s="145"/>
      <c r="H81" s="145"/>
      <c r="I81" s="145"/>
      <c r="J81" s="146"/>
      <c r="K81" s="146"/>
      <c r="L81" s="145">
        <f>SUM(L78:L80)</f>
        <v>0</v>
      </c>
      <c r="M81" s="145">
        <f>SUM(M78:M80)</f>
        <v>0</v>
      </c>
      <c r="N81" s="145">
        <f>SUM(N78:N80)</f>
        <v>0</v>
      </c>
      <c r="O81" s="145">
        <f>SUM(O78:O80)</f>
        <v>81000</v>
      </c>
      <c r="P81" s="147" t="s">
        <v>631</v>
      </c>
      <c r="T81" s="1"/>
    </row>
    <row r="82" spans="1:20" ht="3" customHeight="1" thickBot="1" x14ac:dyDescent="0.3"/>
    <row r="83" spans="1:20" ht="15.75" customHeight="1" x14ac:dyDescent="0.25">
      <c r="A83" s="140"/>
      <c r="B83" s="424" t="s">
        <v>882</v>
      </c>
      <c r="C83" s="141"/>
      <c r="D83" s="141"/>
      <c r="E83" s="141"/>
      <c r="F83" s="141"/>
      <c r="G83" s="141"/>
      <c r="H83" s="141"/>
      <c r="I83" s="172" t="s">
        <v>63</v>
      </c>
      <c r="J83" s="142"/>
      <c r="K83" s="142"/>
      <c r="L83" s="141"/>
      <c r="M83" s="141"/>
      <c r="N83" s="141"/>
      <c r="O83" s="141"/>
      <c r="P83" s="143"/>
    </row>
    <row r="84" spans="1:20" ht="15.75" customHeight="1" x14ac:dyDescent="0.25">
      <c r="A84" s="158">
        <v>0</v>
      </c>
      <c r="B84" s="159">
        <v>69379</v>
      </c>
      <c r="C84" s="159">
        <v>80941.98</v>
      </c>
      <c r="D84" s="159">
        <v>57815.7</v>
      </c>
      <c r="E84" s="159">
        <v>32000</v>
      </c>
      <c r="F84" s="159">
        <v>32000</v>
      </c>
      <c r="G84" s="159"/>
      <c r="H84" s="159"/>
      <c r="I84" s="159"/>
      <c r="J84" s="160" t="s">
        <v>417</v>
      </c>
      <c r="K84" s="160" t="s">
        <v>670</v>
      </c>
      <c r="L84" s="159">
        <v>36693.17</v>
      </c>
      <c r="M84" s="159">
        <v>36693.17</v>
      </c>
      <c r="N84" s="159">
        <v>36693.17</v>
      </c>
      <c r="O84" s="159">
        <v>38548.31</v>
      </c>
      <c r="P84" s="161"/>
    </row>
    <row r="85" spans="1:20" ht="15" customHeight="1" x14ac:dyDescent="0.25">
      <c r="A85" s="9">
        <v>0</v>
      </c>
      <c r="C85" s="1">
        <v>0</v>
      </c>
      <c r="E85" s="1">
        <v>26500</v>
      </c>
      <c r="F85" s="1">
        <v>26500</v>
      </c>
      <c r="J85" s="3" t="s">
        <v>668</v>
      </c>
      <c r="K85" s="3" t="s">
        <v>669</v>
      </c>
      <c r="L85" s="1">
        <v>32685.67</v>
      </c>
      <c r="M85" s="1">
        <v>32685.67</v>
      </c>
      <c r="N85" s="1">
        <v>32685.67</v>
      </c>
      <c r="O85" s="1">
        <v>30830.53</v>
      </c>
      <c r="P85" s="10"/>
    </row>
    <row r="86" spans="1:20" ht="15" customHeight="1" thickBot="1" x14ac:dyDescent="0.3">
      <c r="A86" s="144">
        <v>69387.839999999997</v>
      </c>
      <c r="B86" s="145">
        <f>SUM(B84:B85)</f>
        <v>69379</v>
      </c>
      <c r="C86" s="145">
        <f>SUM(C84:C85)</f>
        <v>80941.98</v>
      </c>
      <c r="D86" s="145">
        <f>SUM(D84:D85)</f>
        <v>57815.7</v>
      </c>
      <c r="E86" s="145">
        <f>SUM(E84:E85)</f>
        <v>58500</v>
      </c>
      <c r="F86" s="145">
        <f>SUM(F84:F85)</f>
        <v>58500</v>
      </c>
      <c r="G86" s="145"/>
      <c r="H86" s="145"/>
      <c r="I86" s="145"/>
      <c r="J86" s="146"/>
      <c r="K86" s="146"/>
      <c r="L86" s="145">
        <f>SUM(L84:L85)</f>
        <v>69378.84</v>
      </c>
      <c r="M86" s="145">
        <f>SUM(M84:M85)</f>
        <v>69378.84</v>
      </c>
      <c r="N86" s="145">
        <f>SUM(N84:N85)</f>
        <v>69378.84</v>
      </c>
      <c r="O86" s="145">
        <f>SUM(O84:O85)</f>
        <v>69378.84</v>
      </c>
      <c r="P86" s="147" t="s">
        <v>632</v>
      </c>
    </row>
    <row r="87" spans="1:20" ht="3" customHeight="1" thickBot="1" x14ac:dyDescent="0.3"/>
    <row r="88" spans="1:20" ht="15.75" customHeight="1" x14ac:dyDescent="0.25">
      <c r="A88" s="140"/>
      <c r="B88" s="141"/>
      <c r="C88" s="141"/>
      <c r="D88" s="141"/>
      <c r="E88" s="141"/>
      <c r="F88" s="141"/>
      <c r="G88" s="141"/>
      <c r="H88" s="141"/>
      <c r="I88" s="142" t="s">
        <v>64</v>
      </c>
      <c r="J88" s="142"/>
      <c r="K88" s="142"/>
      <c r="L88" s="141"/>
      <c r="M88" s="141"/>
      <c r="N88" s="141"/>
      <c r="O88" s="141"/>
      <c r="P88" s="143"/>
    </row>
    <row r="89" spans="1:20" ht="15.75" customHeight="1" x14ac:dyDescent="0.25">
      <c r="A89" s="9">
        <v>5000</v>
      </c>
      <c r="C89" s="1">
        <v>5000</v>
      </c>
      <c r="D89" s="1">
        <v>5000</v>
      </c>
      <c r="E89" s="1">
        <v>5000</v>
      </c>
      <c r="F89" s="1">
        <v>5000</v>
      </c>
      <c r="J89" s="3" t="s">
        <v>418</v>
      </c>
      <c r="K89" s="3" t="s">
        <v>125</v>
      </c>
      <c r="L89" s="1">
        <v>0</v>
      </c>
      <c r="M89" s="1">
        <v>0</v>
      </c>
      <c r="N89" s="1">
        <v>0</v>
      </c>
      <c r="O89" s="1">
        <v>0</v>
      </c>
      <c r="P89" s="10"/>
    </row>
    <row r="90" spans="1:20" ht="15" customHeight="1" thickBot="1" x14ac:dyDescent="0.3">
      <c r="A90" s="144">
        <f>SUM(A89)</f>
        <v>5000</v>
      </c>
      <c r="B90" s="145"/>
      <c r="C90" s="145">
        <f>SUM(C89)</f>
        <v>5000</v>
      </c>
      <c r="D90" s="145">
        <f>SUM(D89)</f>
        <v>5000</v>
      </c>
      <c r="E90" s="145">
        <f>SUM(E89)</f>
        <v>5000</v>
      </c>
      <c r="F90" s="145">
        <f>SUM(F89)</f>
        <v>5000</v>
      </c>
      <c r="G90" s="145"/>
      <c r="H90" s="145"/>
      <c r="I90" s="145"/>
      <c r="J90" s="146"/>
      <c r="K90" s="146"/>
      <c r="L90" s="145">
        <f>SUM(L89)</f>
        <v>0</v>
      </c>
      <c r="M90" s="145">
        <f>SUM(M89)</f>
        <v>0</v>
      </c>
      <c r="N90" s="145">
        <f>SUM(N89)</f>
        <v>0</v>
      </c>
      <c r="O90" s="145">
        <f>SUM(O89)</f>
        <v>0</v>
      </c>
      <c r="P90" s="147" t="s">
        <v>596</v>
      </c>
    </row>
    <row r="91" spans="1:20" ht="3" customHeight="1" thickBot="1" x14ac:dyDescent="0.3"/>
    <row r="92" spans="1:20" ht="15.75" customHeight="1" x14ac:dyDescent="0.25">
      <c r="A92" s="140"/>
      <c r="B92" s="141"/>
      <c r="C92" s="141"/>
      <c r="D92" s="141"/>
      <c r="E92" s="141"/>
      <c r="F92" s="141"/>
      <c r="G92" s="141"/>
      <c r="H92" s="141"/>
      <c r="I92" s="142" t="s">
        <v>65</v>
      </c>
      <c r="J92" s="142"/>
      <c r="K92" s="142"/>
      <c r="L92" s="141"/>
      <c r="M92" s="141"/>
      <c r="N92" s="141"/>
      <c r="O92" s="141"/>
      <c r="P92" s="143"/>
    </row>
    <row r="93" spans="1:20" ht="15.75" customHeight="1" x14ac:dyDescent="0.25">
      <c r="A93" s="9"/>
      <c r="E93" s="1">
        <v>0</v>
      </c>
      <c r="F93" s="1">
        <v>0</v>
      </c>
      <c r="J93" s="3" t="s">
        <v>557</v>
      </c>
      <c r="K93" s="3" t="s">
        <v>151</v>
      </c>
      <c r="L93" s="1">
        <v>10121.16</v>
      </c>
      <c r="M93" s="1">
        <v>10121.16</v>
      </c>
      <c r="N93" s="1">
        <v>10121.16</v>
      </c>
      <c r="O93" s="1">
        <v>18787.43</v>
      </c>
      <c r="P93" s="10" t="s">
        <v>1128</v>
      </c>
    </row>
    <row r="94" spans="1:20" ht="15" customHeight="1" thickBot="1" x14ac:dyDescent="0.3">
      <c r="A94" s="144">
        <f>SUM(A92)</f>
        <v>0</v>
      </c>
      <c r="B94" s="145"/>
      <c r="C94" s="145">
        <f>SUM(C92)</f>
        <v>0</v>
      </c>
      <c r="D94" s="145"/>
      <c r="E94" s="145">
        <f>SUM(E92)</f>
        <v>0</v>
      </c>
      <c r="F94" s="145">
        <f>SUM(F92)</f>
        <v>0</v>
      </c>
      <c r="G94" s="145"/>
      <c r="H94" s="145"/>
      <c r="I94" s="145"/>
      <c r="J94" s="146"/>
      <c r="K94" s="146"/>
      <c r="L94" s="145">
        <f>SUM(L93)</f>
        <v>10121.16</v>
      </c>
      <c r="M94" s="145">
        <f>SUM(M93)</f>
        <v>10121.16</v>
      </c>
      <c r="N94" s="145">
        <f>SUM(N93)</f>
        <v>10121.16</v>
      </c>
      <c r="O94" s="145">
        <f>SUM(O93)</f>
        <v>18787.43</v>
      </c>
      <c r="P94" s="147" t="s">
        <v>603</v>
      </c>
    </row>
    <row r="95" spans="1:20" ht="3" customHeight="1" thickBot="1" x14ac:dyDescent="0.3"/>
    <row r="96" spans="1:20" ht="15.75" customHeight="1" x14ac:dyDescent="0.25">
      <c r="A96" s="140"/>
      <c r="B96" s="141"/>
      <c r="C96" s="141"/>
      <c r="D96" s="141"/>
      <c r="E96" s="141"/>
      <c r="F96" s="141"/>
      <c r="G96" s="141"/>
      <c r="H96" s="141"/>
      <c r="I96" s="142" t="s">
        <v>67</v>
      </c>
      <c r="J96" s="142"/>
      <c r="K96" s="142"/>
      <c r="L96" s="141"/>
      <c r="M96" s="141"/>
      <c r="N96" s="141"/>
      <c r="O96" s="141"/>
      <c r="P96" s="143"/>
    </row>
    <row r="97" spans="1:16" ht="16.5" thickBot="1" x14ac:dyDescent="0.3">
      <c r="A97" s="144">
        <v>0</v>
      </c>
      <c r="B97" s="145"/>
      <c r="C97" s="145">
        <v>0</v>
      </c>
      <c r="D97" s="145"/>
      <c r="E97" s="145">
        <v>0</v>
      </c>
      <c r="F97" s="145">
        <v>0</v>
      </c>
      <c r="G97" s="145"/>
      <c r="H97" s="145"/>
      <c r="I97" s="145"/>
      <c r="J97" s="146"/>
      <c r="K97" s="146"/>
      <c r="L97" s="145">
        <v>0</v>
      </c>
      <c r="M97" s="145">
        <v>0</v>
      </c>
      <c r="N97" s="145">
        <v>0</v>
      </c>
      <c r="O97" s="145">
        <v>0</v>
      </c>
      <c r="P97" s="147" t="s">
        <v>604</v>
      </c>
    </row>
    <row r="98" spans="1:16" ht="3.75" customHeight="1" thickBot="1" x14ac:dyDescent="0.3"/>
    <row r="99" spans="1:16" ht="15" customHeight="1" thickBot="1" x14ac:dyDescent="0.3">
      <c r="A99" s="164">
        <f t="shared" ref="A99:F99" si="5">SUM(A97,A94,A90,A86,A81,A75,A53)</f>
        <v>246505.78000000003</v>
      </c>
      <c r="B99" s="164">
        <f t="shared" si="5"/>
        <v>253793</v>
      </c>
      <c r="C99" s="165">
        <f t="shared" si="5"/>
        <v>293808.51</v>
      </c>
      <c r="D99" s="165">
        <f t="shared" si="5"/>
        <v>527142.04</v>
      </c>
      <c r="E99" s="165">
        <f t="shared" si="5"/>
        <v>525900</v>
      </c>
      <c r="F99" s="165">
        <f t="shared" si="5"/>
        <v>525900</v>
      </c>
      <c r="G99" s="165"/>
      <c r="H99" s="165"/>
      <c r="I99" s="165"/>
      <c r="J99" s="166"/>
      <c r="K99" s="166"/>
      <c r="L99" s="165">
        <f>SUM(L97,L94,L90,L86,L81,L75,L53)</f>
        <v>236700</v>
      </c>
      <c r="M99" s="165">
        <f>SUM(M97,M94,M90,M86,M81,M75,M53)</f>
        <v>236700</v>
      </c>
      <c r="N99" s="165">
        <f>SUM(N97,N94,N90,N86,N81,N75,N53)</f>
        <v>236700</v>
      </c>
      <c r="O99" s="165">
        <f>SUM(O97,O94,O90,O86,O81,O75,O53)</f>
        <v>315566.27</v>
      </c>
      <c r="P99" s="167" t="s">
        <v>653</v>
      </c>
    </row>
    <row r="100" spans="1:16" ht="3.75" customHeight="1" thickBot="1" x14ac:dyDescent="0.3"/>
    <row r="101" spans="1:16" ht="15" customHeight="1" thickBot="1" x14ac:dyDescent="0.3">
      <c r="A101" s="164">
        <f t="shared" ref="A101:F101" si="6">A42-A99</f>
        <v>158506.34999999998</v>
      </c>
      <c r="B101" s="164">
        <f t="shared" si="6"/>
        <v>183141</v>
      </c>
      <c r="C101" s="165">
        <f t="shared" si="6"/>
        <v>90358.799999999988</v>
      </c>
      <c r="D101" s="165">
        <f t="shared" si="6"/>
        <v>21866.269999999902</v>
      </c>
      <c r="E101" s="165">
        <f t="shared" si="6"/>
        <v>180100</v>
      </c>
      <c r="F101" s="165">
        <f t="shared" si="6"/>
        <v>180100</v>
      </c>
      <c r="G101" s="165"/>
      <c r="H101" s="165"/>
      <c r="I101" s="165"/>
      <c r="J101" s="166"/>
      <c r="K101" s="166"/>
      <c r="L101" s="165">
        <f>L42-L99</f>
        <v>0</v>
      </c>
      <c r="M101" s="165">
        <f>M42-M99</f>
        <v>0</v>
      </c>
      <c r="N101" s="165">
        <f>N42-N99</f>
        <v>0</v>
      </c>
      <c r="O101" s="165">
        <f>O42-O99</f>
        <v>2999.9999999998836</v>
      </c>
      <c r="P101" s="167" t="s">
        <v>606</v>
      </c>
    </row>
    <row r="102" spans="1:16" ht="15.75" customHeight="1" x14ac:dyDescent="0.25"/>
    <row r="103" spans="1:16" ht="15.75" customHeight="1" x14ac:dyDescent="0.25"/>
    <row r="104" spans="1:16" ht="15.75" customHeight="1" x14ac:dyDescent="0.25"/>
    <row r="105" spans="1:16" ht="15.75" customHeight="1" x14ac:dyDescent="0.25"/>
    <row r="106" spans="1:16" ht="15.75" customHeight="1" x14ac:dyDescent="0.25"/>
    <row r="107" spans="1:16" ht="15.75" customHeight="1" x14ac:dyDescent="0.25"/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printOptions headings="1"/>
  <pageMargins left="0.2" right="0.2" top="0.75" bottom="0.75" header="0.3" footer="0.3"/>
  <pageSetup paperSize="5" scale="63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P972"/>
  <sheetViews>
    <sheetView zoomScale="85" zoomScaleNormal="85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18.5703125" style="1" customWidth="1"/>
    <col min="3" max="3" width="17" style="1" customWidth="1"/>
    <col min="4" max="4" width="17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53.5703125" style="3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309" t="s">
        <v>676</v>
      </c>
      <c r="B1" s="310" t="s">
        <v>994</v>
      </c>
      <c r="C1" s="310" t="s">
        <v>1016</v>
      </c>
      <c r="D1" s="458" t="s">
        <v>1034</v>
      </c>
      <c r="E1" s="310" t="s">
        <v>678</v>
      </c>
      <c r="F1" s="310" t="s">
        <v>924</v>
      </c>
      <c r="G1" s="311" t="s">
        <v>0</v>
      </c>
      <c r="H1" s="310"/>
      <c r="I1" s="310"/>
      <c r="J1" s="311"/>
      <c r="K1" s="311"/>
      <c r="L1" s="310" t="s">
        <v>601</v>
      </c>
      <c r="M1" s="310" t="s">
        <v>919</v>
      </c>
      <c r="N1" s="310" t="s">
        <v>918</v>
      </c>
      <c r="O1" s="310" t="s">
        <v>924</v>
      </c>
      <c r="P1" s="312"/>
    </row>
    <row r="2" spans="1:16" ht="3" customHeight="1" x14ac:dyDescent="0.25">
      <c r="A2" s="313"/>
      <c r="B2" s="188"/>
      <c r="C2" s="188"/>
      <c r="D2" s="446"/>
      <c r="E2" s="188"/>
      <c r="F2" s="188"/>
      <c r="G2" s="188"/>
      <c r="H2" s="188"/>
      <c r="I2" s="188"/>
      <c r="J2" s="187"/>
      <c r="K2" s="187"/>
      <c r="L2" s="188"/>
      <c r="M2" s="188"/>
      <c r="N2" s="188"/>
      <c r="O2" s="188"/>
      <c r="P2" s="314"/>
    </row>
    <row r="3" spans="1:16" ht="16.5" thickBot="1" x14ac:dyDescent="0.3">
      <c r="A3" s="315" t="s">
        <v>602</v>
      </c>
      <c r="B3" s="316" t="s">
        <v>602</v>
      </c>
      <c r="C3" s="316" t="s">
        <v>677</v>
      </c>
      <c r="D3" s="459" t="s">
        <v>1033</v>
      </c>
      <c r="E3" s="316" t="s">
        <v>730</v>
      </c>
      <c r="F3" s="316" t="s">
        <v>730</v>
      </c>
      <c r="G3" s="317" t="s">
        <v>683</v>
      </c>
      <c r="H3" s="316"/>
      <c r="I3" s="316"/>
      <c r="J3" s="318"/>
      <c r="K3" s="318"/>
      <c r="L3" s="316" t="s">
        <v>775</v>
      </c>
      <c r="M3" s="316" t="s">
        <v>775</v>
      </c>
      <c r="N3" s="316" t="s">
        <v>775</v>
      </c>
      <c r="O3" s="316" t="s">
        <v>775</v>
      </c>
      <c r="P3" s="319"/>
    </row>
    <row r="4" spans="1:16" ht="4.1500000000000004" customHeight="1" thickBot="1" x14ac:dyDescent="0.3"/>
    <row r="5" spans="1:16" ht="16.5" thickBot="1" x14ac:dyDescent="0.3">
      <c r="A5" s="199"/>
      <c r="B5" s="200"/>
      <c r="C5" s="200"/>
      <c r="D5" s="200"/>
      <c r="E5" s="200"/>
      <c r="F5" s="200"/>
      <c r="G5" s="200"/>
      <c r="H5" s="201" t="s">
        <v>171</v>
      </c>
      <c r="I5" s="200"/>
      <c r="J5" s="201"/>
      <c r="K5" s="201"/>
      <c r="L5" s="200"/>
      <c r="M5" s="200"/>
      <c r="N5" s="200"/>
      <c r="O5" s="200"/>
      <c r="P5" s="202"/>
    </row>
    <row r="6" spans="1:16" ht="4.1500000000000004" customHeight="1" thickBot="1" x14ac:dyDescent="0.3"/>
    <row r="7" spans="1:16" ht="15.75" x14ac:dyDescent="0.25">
      <c r="A7" s="173"/>
      <c r="B7" s="174"/>
      <c r="C7" s="174"/>
      <c r="D7" s="174"/>
      <c r="E7" s="174"/>
      <c r="F7" s="174"/>
      <c r="G7" s="174"/>
      <c r="H7" s="174"/>
      <c r="I7" s="175" t="s">
        <v>1</v>
      </c>
      <c r="J7" s="175"/>
      <c r="K7" s="175"/>
      <c r="L7" s="174"/>
      <c r="M7" s="174"/>
      <c r="N7" s="174"/>
      <c r="O7" s="174"/>
      <c r="P7" s="176"/>
    </row>
    <row r="8" spans="1:16" ht="15.75" x14ac:dyDescent="0.25">
      <c r="A8" s="9">
        <v>137289.43</v>
      </c>
      <c r="B8" s="1">
        <v>137289</v>
      </c>
      <c r="C8" s="1">
        <v>140461</v>
      </c>
      <c r="D8" s="1">
        <f>C67</f>
        <v>114129.26999999999</v>
      </c>
      <c r="E8" s="1">
        <v>150000</v>
      </c>
      <c r="F8" s="1">
        <v>150000</v>
      </c>
      <c r="J8" s="3" t="s">
        <v>551</v>
      </c>
      <c r="K8" s="3" t="s">
        <v>2</v>
      </c>
      <c r="L8" s="1">
        <v>132400</v>
      </c>
      <c r="M8" s="1">
        <v>132400</v>
      </c>
      <c r="N8" s="1">
        <v>132400</v>
      </c>
      <c r="O8" s="1">
        <f>D67</f>
        <v>121170.15999999999</v>
      </c>
      <c r="P8" s="10"/>
    </row>
    <row r="9" spans="1:16" ht="16.5" thickBot="1" x14ac:dyDescent="0.3">
      <c r="A9" s="181">
        <f t="shared" ref="A9:F9" si="0">SUM(A8)</f>
        <v>137289.43</v>
      </c>
      <c r="B9" s="182">
        <f t="shared" si="0"/>
        <v>137289</v>
      </c>
      <c r="C9" s="182">
        <f t="shared" si="0"/>
        <v>140461</v>
      </c>
      <c r="D9" s="182">
        <f t="shared" si="0"/>
        <v>114129.26999999999</v>
      </c>
      <c r="E9" s="182">
        <f t="shared" si="0"/>
        <v>150000</v>
      </c>
      <c r="F9" s="182">
        <f t="shared" si="0"/>
        <v>150000</v>
      </c>
      <c r="G9" s="182"/>
      <c r="H9" s="182"/>
      <c r="I9" s="182"/>
      <c r="J9" s="183"/>
      <c r="K9" s="183"/>
      <c r="L9" s="182">
        <f>SUM(L8)</f>
        <v>132400</v>
      </c>
      <c r="M9" s="182">
        <f>SUM(M8)</f>
        <v>132400</v>
      </c>
      <c r="N9" s="182">
        <f>SUM(N8)</f>
        <v>132400</v>
      </c>
      <c r="O9" s="182">
        <f>SUM(O8)</f>
        <v>121170.15999999999</v>
      </c>
      <c r="P9" s="184" t="s">
        <v>618</v>
      </c>
    </row>
    <row r="10" spans="1:16" ht="3" customHeight="1" thickBot="1" x14ac:dyDescent="0.3"/>
    <row r="11" spans="1:16" ht="15.75" x14ac:dyDescent="0.25">
      <c r="A11" s="173"/>
      <c r="B11" s="426" t="s">
        <v>1003</v>
      </c>
      <c r="C11" s="174"/>
      <c r="D11" s="174"/>
      <c r="E11" s="174"/>
      <c r="F11" s="174"/>
      <c r="G11" s="174"/>
      <c r="H11" s="174"/>
      <c r="I11" s="175" t="s">
        <v>3</v>
      </c>
      <c r="J11" s="175"/>
      <c r="K11" s="175"/>
      <c r="L11" s="174"/>
      <c r="M11" s="174"/>
      <c r="N11" s="174"/>
      <c r="O11" s="174"/>
      <c r="P11" s="176"/>
    </row>
    <row r="12" spans="1:16" ht="15.75" x14ac:dyDescent="0.25">
      <c r="A12" s="9">
        <v>0</v>
      </c>
      <c r="B12" s="1">
        <v>1377</v>
      </c>
      <c r="C12" s="1">
        <v>0</v>
      </c>
      <c r="D12" s="1">
        <v>39049.5</v>
      </c>
      <c r="E12" s="1">
        <v>0</v>
      </c>
      <c r="F12" s="1">
        <v>0</v>
      </c>
      <c r="J12" s="3" t="s">
        <v>435</v>
      </c>
      <c r="K12" s="3" t="s">
        <v>4</v>
      </c>
      <c r="L12" s="1">
        <v>0</v>
      </c>
      <c r="M12" s="1">
        <v>0</v>
      </c>
      <c r="N12" s="1">
        <v>0</v>
      </c>
      <c r="O12" s="1">
        <v>30000</v>
      </c>
      <c r="P12" s="10" t="s">
        <v>1063</v>
      </c>
    </row>
    <row r="13" spans="1:16" ht="15.75" x14ac:dyDescent="0.25">
      <c r="A13" s="177">
        <v>-7.54</v>
      </c>
      <c r="B13" s="178">
        <v>2575</v>
      </c>
      <c r="C13" s="178">
        <v>0</v>
      </c>
      <c r="D13" s="178">
        <v>0</v>
      </c>
      <c r="E13" s="178">
        <v>315</v>
      </c>
      <c r="F13" s="178">
        <v>315</v>
      </c>
      <c r="G13" s="178"/>
      <c r="H13" s="178"/>
      <c r="I13" s="178"/>
      <c r="J13" s="179" t="s">
        <v>436</v>
      </c>
      <c r="K13" s="179" t="s">
        <v>98</v>
      </c>
      <c r="L13" s="178">
        <v>300</v>
      </c>
      <c r="M13" s="178">
        <v>300</v>
      </c>
      <c r="N13" s="178">
        <v>300</v>
      </c>
      <c r="O13" s="178">
        <v>500</v>
      </c>
      <c r="P13" s="180"/>
    </row>
    <row r="14" spans="1:16" ht="16.5" thickBot="1" x14ac:dyDescent="0.3">
      <c r="A14" s="181">
        <f t="shared" ref="A14:F14" si="1">SUM(A12:A13)</f>
        <v>-7.54</v>
      </c>
      <c r="B14" s="182">
        <f t="shared" si="1"/>
        <v>3952</v>
      </c>
      <c r="C14" s="182">
        <f t="shared" si="1"/>
        <v>0</v>
      </c>
      <c r="D14" s="182">
        <f t="shared" si="1"/>
        <v>39049.5</v>
      </c>
      <c r="E14" s="182">
        <f t="shared" si="1"/>
        <v>315</v>
      </c>
      <c r="F14" s="182">
        <f t="shared" si="1"/>
        <v>315</v>
      </c>
      <c r="G14" s="182"/>
      <c r="H14" s="182"/>
      <c r="I14" s="182"/>
      <c r="J14" s="183"/>
      <c r="K14" s="183"/>
      <c r="L14" s="182">
        <f>SUM(L12:L13)</f>
        <v>300</v>
      </c>
      <c r="M14" s="182">
        <f>SUM(M12:M13)</f>
        <v>300</v>
      </c>
      <c r="N14" s="182">
        <f>SUM(N12:N13)</f>
        <v>300</v>
      </c>
      <c r="O14" s="182">
        <f>SUM(O12:O13)</f>
        <v>30500</v>
      </c>
      <c r="P14" s="184" t="s">
        <v>599</v>
      </c>
    </row>
    <row r="15" spans="1:16" ht="3" customHeight="1" thickBot="1" x14ac:dyDescent="0.3"/>
    <row r="16" spans="1:16" ht="15.75" x14ac:dyDescent="0.25">
      <c r="A16" s="173"/>
      <c r="B16" s="174"/>
      <c r="C16" s="174"/>
      <c r="D16" s="174"/>
      <c r="E16" s="174"/>
      <c r="F16" s="174"/>
      <c r="G16" s="174"/>
      <c r="H16" s="174"/>
      <c r="I16" s="175" t="s">
        <v>20</v>
      </c>
      <c r="J16" s="175"/>
      <c r="K16" s="175"/>
      <c r="L16" s="174"/>
      <c r="M16" s="174"/>
      <c r="N16" s="174"/>
      <c r="O16" s="174"/>
      <c r="P16" s="176"/>
    </row>
    <row r="17" spans="1:16" ht="16.5" thickBot="1" x14ac:dyDescent="0.3">
      <c r="A17" s="181">
        <v>0</v>
      </c>
      <c r="B17" s="182"/>
      <c r="C17" s="182">
        <v>0</v>
      </c>
      <c r="D17" s="182"/>
      <c r="E17" s="182">
        <v>0</v>
      </c>
      <c r="F17" s="182">
        <v>0</v>
      </c>
      <c r="G17" s="182"/>
      <c r="H17" s="182"/>
      <c r="I17" s="182"/>
      <c r="J17" s="183"/>
      <c r="K17" s="183"/>
      <c r="L17" s="182">
        <v>0</v>
      </c>
      <c r="M17" s="182">
        <v>0</v>
      </c>
      <c r="N17" s="182">
        <v>0</v>
      </c>
      <c r="O17" s="182">
        <v>0</v>
      </c>
      <c r="P17" s="184" t="s">
        <v>598</v>
      </c>
    </row>
    <row r="18" spans="1:16" ht="3" customHeight="1" thickBot="1" x14ac:dyDescent="0.3"/>
    <row r="19" spans="1:16" ht="15.75" x14ac:dyDescent="0.25">
      <c r="A19" s="173"/>
      <c r="B19" s="174"/>
      <c r="C19" s="174"/>
      <c r="D19" s="174"/>
      <c r="E19" s="174"/>
      <c r="F19" s="174"/>
      <c r="G19" s="174"/>
      <c r="H19" s="174"/>
      <c r="I19" s="175" t="s">
        <v>23</v>
      </c>
      <c r="J19" s="175"/>
      <c r="K19" s="175"/>
      <c r="L19" s="174"/>
      <c r="M19" s="174"/>
      <c r="N19" s="174"/>
      <c r="O19" s="174"/>
      <c r="P19" s="176"/>
    </row>
    <row r="20" spans="1:16" ht="15" customHeight="1" thickBot="1" x14ac:dyDescent="0.3">
      <c r="A20" s="181">
        <v>0</v>
      </c>
      <c r="B20" s="182"/>
      <c r="C20" s="182">
        <v>0</v>
      </c>
      <c r="D20" s="182"/>
      <c r="E20" s="182">
        <v>0</v>
      </c>
      <c r="F20" s="182">
        <v>0</v>
      </c>
      <c r="G20" s="182"/>
      <c r="H20" s="182"/>
      <c r="I20" s="182"/>
      <c r="J20" s="183"/>
      <c r="K20" s="183"/>
      <c r="L20" s="182">
        <v>0</v>
      </c>
      <c r="M20" s="182">
        <v>0</v>
      </c>
      <c r="N20" s="182">
        <v>0</v>
      </c>
      <c r="O20" s="182">
        <v>0</v>
      </c>
      <c r="P20" s="184" t="s">
        <v>616</v>
      </c>
    </row>
    <row r="21" spans="1:16" ht="3" customHeight="1" thickBot="1" x14ac:dyDescent="0.3"/>
    <row r="22" spans="1:16" ht="15.75" x14ac:dyDescent="0.25">
      <c r="A22" s="173"/>
      <c r="B22" s="174"/>
      <c r="C22" s="174"/>
      <c r="D22" s="174"/>
      <c r="E22" s="174"/>
      <c r="F22" s="174"/>
      <c r="G22" s="174"/>
      <c r="H22" s="174"/>
      <c r="I22" s="175" t="s">
        <v>24</v>
      </c>
      <c r="J22" s="175"/>
      <c r="K22" s="175"/>
      <c r="L22" s="174"/>
      <c r="M22" s="174"/>
      <c r="N22" s="174"/>
      <c r="O22" s="174"/>
      <c r="P22" s="176"/>
    </row>
    <row r="23" spans="1:16" ht="15.75" x14ac:dyDescent="0.25">
      <c r="A23" s="9"/>
      <c r="B23" s="1">
        <v>-622</v>
      </c>
      <c r="I23" s="3"/>
      <c r="K23" s="3" t="s">
        <v>1069</v>
      </c>
      <c r="P23" s="10"/>
    </row>
    <row r="24" spans="1:16" ht="15.75" customHeight="1" x14ac:dyDescent="0.25">
      <c r="A24" s="9">
        <v>5000</v>
      </c>
      <c r="C24" s="1">
        <v>5000</v>
      </c>
      <c r="D24" s="1">
        <v>5000</v>
      </c>
      <c r="E24" s="1">
        <v>5000</v>
      </c>
      <c r="F24" s="1">
        <v>5000</v>
      </c>
      <c r="J24" s="3" t="s">
        <v>437</v>
      </c>
      <c r="K24" s="3" t="s">
        <v>697</v>
      </c>
      <c r="L24" s="1">
        <v>10000</v>
      </c>
      <c r="M24" s="1">
        <v>10000</v>
      </c>
      <c r="N24" s="1">
        <v>10000</v>
      </c>
      <c r="O24" s="1">
        <v>0</v>
      </c>
      <c r="P24" s="10"/>
    </row>
    <row r="25" spans="1:16" ht="15.75" customHeight="1" x14ac:dyDescent="0.25">
      <c r="A25" s="177">
        <v>5000</v>
      </c>
      <c r="B25" s="178"/>
      <c r="C25" s="178">
        <v>5000</v>
      </c>
      <c r="D25" s="178">
        <v>5000</v>
      </c>
      <c r="E25" s="178">
        <v>5000</v>
      </c>
      <c r="F25" s="178">
        <v>5000</v>
      </c>
      <c r="G25" s="178"/>
      <c r="H25" s="178"/>
      <c r="I25" s="178"/>
      <c r="J25" s="179" t="s">
        <v>438</v>
      </c>
      <c r="K25" s="179" t="s">
        <v>698</v>
      </c>
      <c r="L25" s="178">
        <v>5000</v>
      </c>
      <c r="M25" s="178">
        <v>5000</v>
      </c>
      <c r="N25" s="178">
        <v>5000</v>
      </c>
      <c r="O25" s="178">
        <v>10000</v>
      </c>
      <c r="P25" s="180"/>
    </row>
    <row r="26" spans="1:16" ht="15.75" customHeight="1" x14ac:dyDescent="0.25">
      <c r="A26" s="9">
        <v>5000</v>
      </c>
      <c r="C26" s="1">
        <v>5000</v>
      </c>
      <c r="D26" s="1">
        <v>5000</v>
      </c>
      <c r="E26" s="1">
        <v>5000</v>
      </c>
      <c r="F26" s="1">
        <v>5000</v>
      </c>
      <c r="J26" s="3" t="s">
        <v>439</v>
      </c>
      <c r="K26" s="3" t="s">
        <v>153</v>
      </c>
      <c r="L26" s="1">
        <v>0</v>
      </c>
      <c r="M26" s="1">
        <v>0</v>
      </c>
      <c r="N26" s="1">
        <v>0</v>
      </c>
      <c r="O26" s="1">
        <v>0</v>
      </c>
      <c r="P26" s="10"/>
    </row>
    <row r="27" spans="1:16" ht="15" customHeight="1" thickBot="1" x14ac:dyDescent="0.3">
      <c r="A27" s="181">
        <f>SUM(A24:A26)</f>
        <v>15000</v>
      </c>
      <c r="B27" s="182">
        <f>SUM(B23:B26)</f>
        <v>-622</v>
      </c>
      <c r="C27" s="182">
        <f>SUM(C24:C26)</f>
        <v>15000</v>
      </c>
      <c r="D27" s="182">
        <f>SUM(D24:D26)</f>
        <v>15000</v>
      </c>
      <c r="E27" s="182">
        <f>SUM(E24:E26)</f>
        <v>15000</v>
      </c>
      <c r="F27" s="182">
        <f>SUM(F24:F26)</f>
        <v>15000</v>
      </c>
      <c r="G27" s="182"/>
      <c r="H27" s="182"/>
      <c r="I27" s="182"/>
      <c r="J27" s="183"/>
      <c r="K27" s="183"/>
      <c r="L27" s="182">
        <f>SUM(L24:L26)</f>
        <v>15000</v>
      </c>
      <c r="M27" s="182">
        <f>SUM(M24:M26)</f>
        <v>15000</v>
      </c>
      <c r="N27" s="182">
        <f>SUM(N24:N26)</f>
        <v>15000</v>
      </c>
      <c r="O27" s="182">
        <f>SUM(O24:O26)</f>
        <v>10000</v>
      </c>
      <c r="P27" s="184" t="s">
        <v>596</v>
      </c>
    </row>
    <row r="28" spans="1:16" ht="3" customHeight="1" thickBot="1" x14ac:dyDescent="0.3"/>
    <row r="29" spans="1:16" ht="15.75" customHeight="1" x14ac:dyDescent="0.25">
      <c r="A29" s="173"/>
      <c r="B29" s="174"/>
      <c r="C29" s="174"/>
      <c r="D29" s="174"/>
      <c r="E29" s="174"/>
      <c r="F29" s="174"/>
      <c r="G29" s="174"/>
      <c r="H29" s="174"/>
      <c r="I29" s="175" t="s">
        <v>27</v>
      </c>
      <c r="J29" s="175"/>
      <c r="K29" s="175"/>
      <c r="L29" s="174"/>
      <c r="M29" s="174"/>
      <c r="N29" s="174"/>
      <c r="O29" s="174"/>
      <c r="P29" s="176"/>
    </row>
    <row r="30" spans="1:16" ht="15.75" customHeight="1" x14ac:dyDescent="0.25">
      <c r="A30" s="9">
        <v>0</v>
      </c>
      <c r="C30" s="1">
        <v>3341</v>
      </c>
      <c r="E30" s="1">
        <v>5000</v>
      </c>
      <c r="F30" s="1">
        <v>5000</v>
      </c>
      <c r="I30" s="3"/>
      <c r="J30" s="3" t="s">
        <v>716</v>
      </c>
      <c r="K30" s="3" t="s">
        <v>717</v>
      </c>
      <c r="L30" s="1">
        <v>1500</v>
      </c>
      <c r="M30" s="1">
        <v>1500</v>
      </c>
      <c r="N30" s="1">
        <v>1500</v>
      </c>
      <c r="O30" s="1">
        <v>0</v>
      </c>
      <c r="P30" s="10"/>
    </row>
    <row r="31" spans="1:16" ht="15.75" customHeight="1" x14ac:dyDescent="0.25">
      <c r="A31" s="177"/>
      <c r="B31" s="178"/>
      <c r="C31" s="178">
        <v>0</v>
      </c>
      <c r="D31" s="178"/>
      <c r="E31" s="178">
        <v>0</v>
      </c>
      <c r="F31" s="178">
        <v>0</v>
      </c>
      <c r="G31" s="178"/>
      <c r="H31" s="178"/>
      <c r="I31" s="178"/>
      <c r="J31" s="179" t="s">
        <v>548</v>
      </c>
      <c r="K31" s="179" t="s">
        <v>28</v>
      </c>
      <c r="L31" s="178">
        <v>0</v>
      </c>
      <c r="M31" s="178">
        <v>0</v>
      </c>
      <c r="N31" s="178">
        <v>0</v>
      </c>
      <c r="O31" s="178">
        <v>0</v>
      </c>
      <c r="P31" s="180"/>
    </row>
    <row r="32" spans="1:16" ht="15" customHeight="1" thickBot="1" x14ac:dyDescent="0.3">
      <c r="A32" s="181">
        <f>SUM(A29)</f>
        <v>0</v>
      </c>
      <c r="B32" s="182"/>
      <c r="C32" s="182">
        <f>SUM(C29:C31)</f>
        <v>3341</v>
      </c>
      <c r="D32" s="182"/>
      <c r="E32" s="182">
        <f>SUM(E29:E31)</f>
        <v>5000</v>
      </c>
      <c r="F32" s="182">
        <f>SUM(F29:F31)</f>
        <v>5000</v>
      </c>
      <c r="G32" s="182"/>
      <c r="H32" s="182"/>
      <c r="I32" s="182"/>
      <c r="J32" s="183"/>
      <c r="K32" s="183"/>
      <c r="L32" s="182">
        <f>SUM(L29:L31)</f>
        <v>1500</v>
      </c>
      <c r="M32" s="182">
        <f>SUM(M29:M31)</f>
        <v>1500</v>
      </c>
      <c r="N32" s="182">
        <f>SUM(N29:N31)</f>
        <v>1500</v>
      </c>
      <c r="O32" s="182">
        <f>SUM(O29:O31)</f>
        <v>0</v>
      </c>
      <c r="P32" s="184" t="s">
        <v>597</v>
      </c>
    </row>
    <row r="33" spans="1:16" ht="3" customHeight="1" thickBot="1" x14ac:dyDescent="0.3"/>
    <row r="34" spans="1:16" ht="15.75" customHeight="1" x14ac:dyDescent="0.25">
      <c r="A34" s="173"/>
      <c r="B34" s="174"/>
      <c r="C34" s="174"/>
      <c r="D34" s="174"/>
      <c r="E34" s="174"/>
      <c r="F34" s="174"/>
      <c r="G34" s="174"/>
      <c r="H34" s="174"/>
      <c r="I34" s="175" t="s">
        <v>29</v>
      </c>
      <c r="J34" s="175"/>
      <c r="K34" s="175"/>
      <c r="L34" s="174"/>
      <c r="M34" s="174"/>
      <c r="N34" s="174"/>
      <c r="O34" s="174"/>
      <c r="P34" s="176"/>
    </row>
    <row r="35" spans="1:16" ht="15" customHeight="1" thickBot="1" x14ac:dyDescent="0.3">
      <c r="A35" s="181">
        <v>0</v>
      </c>
      <c r="B35" s="182"/>
      <c r="C35" s="182">
        <v>0</v>
      </c>
      <c r="D35" s="182"/>
      <c r="E35" s="182">
        <v>0</v>
      </c>
      <c r="F35" s="182">
        <v>0</v>
      </c>
      <c r="G35" s="182"/>
      <c r="H35" s="182"/>
      <c r="I35" s="182"/>
      <c r="J35" s="183"/>
      <c r="K35" s="183"/>
      <c r="L35" s="182">
        <v>0</v>
      </c>
      <c r="M35" s="182">
        <v>0</v>
      </c>
      <c r="N35" s="182">
        <v>0</v>
      </c>
      <c r="O35" s="182">
        <v>0</v>
      </c>
      <c r="P35" s="184" t="s">
        <v>594</v>
      </c>
    </row>
    <row r="36" spans="1:16" ht="3.75" customHeight="1" thickBot="1" x14ac:dyDescent="0.3"/>
    <row r="37" spans="1:16" ht="15" customHeight="1" thickBot="1" x14ac:dyDescent="0.3">
      <c r="A37" s="199">
        <f t="shared" ref="A37:F37" si="2">SUM(A35,A32,A27,A20,A17,A14,A9)</f>
        <v>152281.88999999998</v>
      </c>
      <c r="B37" s="199">
        <f t="shared" si="2"/>
        <v>140619</v>
      </c>
      <c r="C37" s="200">
        <f t="shared" si="2"/>
        <v>158802</v>
      </c>
      <c r="D37" s="200">
        <f t="shared" si="2"/>
        <v>168178.77</v>
      </c>
      <c r="E37" s="200">
        <f t="shared" si="2"/>
        <v>170315</v>
      </c>
      <c r="F37" s="200">
        <f t="shared" si="2"/>
        <v>170315</v>
      </c>
      <c r="G37" s="200"/>
      <c r="H37" s="200"/>
      <c r="I37" s="200"/>
      <c r="J37" s="201"/>
      <c r="K37" s="201"/>
      <c r="L37" s="200">
        <f>SUM(L35,L32,L27,L20,L17,L14,L9)</f>
        <v>149200</v>
      </c>
      <c r="M37" s="200">
        <f>SUM(M35,M32,M27,M20,M17,M14,M9)</f>
        <v>149200</v>
      </c>
      <c r="N37" s="200">
        <f>SUM(N35,N32,N27,N20,N17,N14,N9)</f>
        <v>149200</v>
      </c>
      <c r="O37" s="200">
        <f>SUM(O35,O32,O27,O20,O17,O14,O9)</f>
        <v>161670.15999999997</v>
      </c>
      <c r="P37" s="202" t="s">
        <v>595</v>
      </c>
    </row>
    <row r="38" spans="1:16" ht="3" customHeight="1" thickBot="1" x14ac:dyDescent="0.3"/>
    <row r="39" spans="1:16" ht="15.75" customHeight="1" thickBot="1" x14ac:dyDescent="0.3">
      <c r="A39" s="199"/>
      <c r="B39" s="200"/>
      <c r="C39" s="200"/>
      <c r="D39" s="200"/>
      <c r="E39" s="200"/>
      <c r="F39" s="200"/>
      <c r="G39" s="200" t="s">
        <v>173</v>
      </c>
      <c r="H39" s="200"/>
      <c r="I39" s="200"/>
      <c r="J39" s="201"/>
      <c r="K39" s="201"/>
      <c r="L39" s="200"/>
      <c r="M39" s="200"/>
      <c r="N39" s="200"/>
      <c r="O39" s="200"/>
      <c r="P39" s="202"/>
    </row>
    <row r="40" spans="1:16" ht="3" customHeight="1" thickBot="1" x14ac:dyDescent="0.3"/>
    <row r="41" spans="1:16" ht="15.75" customHeight="1" x14ac:dyDescent="0.25">
      <c r="A41" s="173"/>
      <c r="B41" s="426" t="s">
        <v>1013</v>
      </c>
      <c r="C41" s="174"/>
      <c r="D41" s="174"/>
      <c r="E41" s="174"/>
      <c r="F41" s="174"/>
      <c r="G41" s="174"/>
      <c r="H41" s="174"/>
      <c r="I41" s="174" t="s">
        <v>32</v>
      </c>
      <c r="J41" s="175"/>
      <c r="K41" s="175"/>
      <c r="L41" s="174"/>
      <c r="M41" s="174"/>
      <c r="N41" s="174"/>
      <c r="O41" s="174"/>
      <c r="P41" s="176"/>
    </row>
    <row r="42" spans="1:16" ht="15.75" customHeight="1" x14ac:dyDescent="0.25">
      <c r="A42" s="9">
        <v>0</v>
      </c>
      <c r="B42" s="1">
        <v>158</v>
      </c>
      <c r="C42" s="1">
        <v>0</v>
      </c>
      <c r="E42" s="1">
        <v>0</v>
      </c>
      <c r="F42" s="1">
        <v>0</v>
      </c>
      <c r="J42" s="3" t="s">
        <v>571</v>
      </c>
      <c r="K42" s="3" t="s">
        <v>4</v>
      </c>
      <c r="L42" s="1">
        <v>0</v>
      </c>
      <c r="M42" s="1">
        <v>0</v>
      </c>
      <c r="N42" s="1">
        <v>0</v>
      </c>
      <c r="O42" s="1">
        <v>0</v>
      </c>
      <c r="P42" s="10"/>
    </row>
    <row r="43" spans="1:16" ht="15.75" customHeight="1" x14ac:dyDescent="0.25">
      <c r="A43" s="177">
        <v>614.30999999999995</v>
      </c>
      <c r="B43" s="178"/>
      <c r="C43" s="178">
        <v>697.73</v>
      </c>
      <c r="D43" s="178">
        <v>1198.47</v>
      </c>
      <c r="E43" s="178">
        <v>10000</v>
      </c>
      <c r="F43" s="178">
        <v>10000</v>
      </c>
      <c r="G43" s="178"/>
      <c r="H43" s="178"/>
      <c r="I43" s="178"/>
      <c r="J43" s="179" t="s">
        <v>419</v>
      </c>
      <c r="K43" s="179" t="s">
        <v>57</v>
      </c>
      <c r="L43" s="178">
        <v>10000</v>
      </c>
      <c r="M43" s="178">
        <v>10000</v>
      </c>
      <c r="N43" s="178">
        <v>10000</v>
      </c>
      <c r="O43" s="178">
        <v>10000</v>
      </c>
      <c r="P43" s="180"/>
    </row>
    <row r="44" spans="1:16" ht="15" customHeight="1" thickBot="1" x14ac:dyDescent="0.3">
      <c r="A44" s="181">
        <f>SUM(A42:A43)</f>
        <v>614.30999999999995</v>
      </c>
      <c r="B44" s="182">
        <f>SUM(B42:B43)</f>
        <v>158</v>
      </c>
      <c r="C44" s="182">
        <f>SUM(C42:C43)</f>
        <v>697.73</v>
      </c>
      <c r="D44" s="182">
        <f>SUM(D43)</f>
        <v>1198.47</v>
      </c>
      <c r="E44" s="182">
        <f>SUM(E42:E43)</f>
        <v>10000</v>
      </c>
      <c r="F44" s="182">
        <f>SUM(F42:F43)</f>
        <v>10000</v>
      </c>
      <c r="G44" s="182"/>
      <c r="H44" s="182"/>
      <c r="I44" s="182"/>
      <c r="J44" s="183"/>
      <c r="K44" s="183"/>
      <c r="L44" s="182">
        <f>SUM(L42:L43)</f>
        <v>10000</v>
      </c>
      <c r="M44" s="182">
        <f>SUM(M42:M43)</f>
        <v>10000</v>
      </c>
      <c r="N44" s="182">
        <f>SUM(N42:N43)</f>
        <v>10000</v>
      </c>
      <c r="O44" s="182">
        <f>SUM(O42:O43)</f>
        <v>10000</v>
      </c>
      <c r="P44" s="184" t="s">
        <v>590</v>
      </c>
    </row>
    <row r="45" spans="1:16" ht="3" customHeight="1" thickBot="1" x14ac:dyDescent="0.3"/>
    <row r="46" spans="1:16" ht="15.75" customHeight="1" x14ac:dyDescent="0.25">
      <c r="A46" s="173"/>
      <c r="B46" s="174"/>
      <c r="C46" s="174"/>
      <c r="D46" s="174"/>
      <c r="E46" s="174"/>
      <c r="F46" s="174"/>
      <c r="G46" s="174"/>
      <c r="H46" s="174"/>
      <c r="I46" s="174" t="s">
        <v>718</v>
      </c>
      <c r="J46" s="175"/>
      <c r="K46" s="175"/>
      <c r="L46" s="174"/>
      <c r="M46" s="174"/>
      <c r="N46" s="174"/>
      <c r="O46" s="174"/>
      <c r="P46" s="176"/>
    </row>
    <row r="47" spans="1:16" ht="15.75" customHeight="1" x14ac:dyDescent="0.25">
      <c r="A47" s="177">
        <v>0</v>
      </c>
      <c r="B47" s="178"/>
      <c r="C47" s="178">
        <v>43975</v>
      </c>
      <c r="D47" s="178">
        <v>45810.14</v>
      </c>
      <c r="E47" s="178">
        <v>53000</v>
      </c>
      <c r="F47" s="178">
        <v>53000</v>
      </c>
      <c r="G47" s="178"/>
      <c r="H47" s="178"/>
      <c r="I47" s="178"/>
      <c r="J47" s="179" t="s">
        <v>420</v>
      </c>
      <c r="K47" s="179" t="s">
        <v>154</v>
      </c>
      <c r="L47" s="178">
        <v>55000</v>
      </c>
      <c r="M47" s="178">
        <v>55000</v>
      </c>
      <c r="N47" s="178">
        <v>55000</v>
      </c>
      <c r="O47" s="178">
        <v>50000</v>
      </c>
      <c r="P47" s="180"/>
    </row>
    <row r="48" spans="1:16" ht="15.75" customHeight="1" x14ac:dyDescent="0.25">
      <c r="A48" s="9">
        <v>0</v>
      </c>
      <c r="C48" s="1">
        <v>0</v>
      </c>
      <c r="D48" s="1">
        <v>0</v>
      </c>
      <c r="E48" s="1">
        <v>5200</v>
      </c>
      <c r="F48" s="1">
        <v>5200</v>
      </c>
      <c r="J48" s="3" t="s">
        <v>421</v>
      </c>
      <c r="K48" s="3" t="s">
        <v>155</v>
      </c>
      <c r="L48" s="1">
        <v>5000</v>
      </c>
      <c r="M48" s="1">
        <v>5000</v>
      </c>
      <c r="N48" s="1">
        <v>5000</v>
      </c>
      <c r="O48" s="1">
        <v>20000</v>
      </c>
      <c r="P48" s="10"/>
    </row>
    <row r="49" spans="1:16" ht="15" customHeight="1" thickBot="1" x14ac:dyDescent="0.3">
      <c r="A49" s="181">
        <f>SUM(A47:A48)</f>
        <v>0</v>
      </c>
      <c r="B49" s="182"/>
      <c r="C49" s="182">
        <f>SUM(C47:C48)</f>
        <v>43975</v>
      </c>
      <c r="D49" s="182">
        <f>SUM(D47:D48)</f>
        <v>45810.14</v>
      </c>
      <c r="E49" s="182">
        <f>SUM(E47:E48)</f>
        <v>58200</v>
      </c>
      <c r="F49" s="182">
        <f>SUM(F47:F48)</f>
        <v>58200</v>
      </c>
      <c r="G49" s="182"/>
      <c r="H49" s="182"/>
      <c r="I49" s="182"/>
      <c r="J49" s="183"/>
      <c r="K49" s="183"/>
      <c r="L49" s="182">
        <f>SUM(L47:L48)</f>
        <v>60000</v>
      </c>
      <c r="M49" s="182">
        <f>SUM(M47:M48)</f>
        <v>60000</v>
      </c>
      <c r="N49" s="182">
        <f>SUM(N47:N48)</f>
        <v>60000</v>
      </c>
      <c r="O49" s="182">
        <f>SUM(O47:O48)</f>
        <v>70000</v>
      </c>
      <c r="P49" s="184" t="s">
        <v>631</v>
      </c>
    </row>
    <row r="50" spans="1:16" ht="3" customHeight="1" thickBot="1" x14ac:dyDescent="0.3"/>
    <row r="51" spans="1:16" ht="15.75" customHeight="1" x14ac:dyDescent="0.25">
      <c r="A51" s="173"/>
      <c r="B51" s="174"/>
      <c r="C51" s="174"/>
      <c r="D51" s="174"/>
      <c r="E51" s="174"/>
      <c r="F51" s="174"/>
      <c r="G51" s="174"/>
      <c r="H51" s="174"/>
      <c r="I51" s="174" t="s">
        <v>721</v>
      </c>
      <c r="J51" s="175"/>
      <c r="K51" s="175"/>
      <c r="L51" s="174"/>
      <c r="M51" s="174"/>
      <c r="N51" s="174"/>
      <c r="O51" s="174"/>
      <c r="P51" s="176"/>
    </row>
    <row r="52" spans="1:16" ht="15" customHeight="1" thickBot="1" x14ac:dyDescent="0.3">
      <c r="A52" s="181">
        <v>0</v>
      </c>
      <c r="B52" s="431" t="s">
        <v>1021</v>
      </c>
      <c r="C52" s="182">
        <v>0</v>
      </c>
      <c r="D52" s="182"/>
      <c r="E52" s="182">
        <v>0</v>
      </c>
      <c r="F52" s="182">
        <v>0</v>
      </c>
      <c r="G52" s="182"/>
      <c r="H52" s="182"/>
      <c r="I52" s="182"/>
      <c r="J52" s="183"/>
      <c r="K52" s="183"/>
      <c r="L52" s="182">
        <v>0</v>
      </c>
      <c r="M52" s="182">
        <v>0</v>
      </c>
      <c r="N52" s="182">
        <v>0</v>
      </c>
      <c r="O52" s="182">
        <v>0</v>
      </c>
      <c r="P52" s="184" t="s">
        <v>632</v>
      </c>
    </row>
    <row r="53" spans="1:16" ht="3" customHeight="1" thickBot="1" x14ac:dyDescent="0.3"/>
    <row r="54" spans="1:16" ht="15.75" customHeight="1" x14ac:dyDescent="0.25">
      <c r="A54" s="173"/>
      <c r="B54" s="174">
        <v>0</v>
      </c>
      <c r="C54" s="174"/>
      <c r="D54" s="174"/>
      <c r="E54" s="174"/>
      <c r="F54" s="174"/>
      <c r="G54" s="174"/>
      <c r="H54" s="174"/>
      <c r="I54" s="174" t="s">
        <v>64</v>
      </c>
      <c r="J54" s="175"/>
      <c r="K54" s="175"/>
      <c r="L54" s="174"/>
      <c r="M54" s="174"/>
      <c r="N54" s="174"/>
      <c r="O54" s="174"/>
      <c r="P54" s="176"/>
    </row>
    <row r="55" spans="1:16" ht="15" customHeight="1" thickBot="1" x14ac:dyDescent="0.3">
      <c r="A55" s="181">
        <v>0</v>
      </c>
      <c r="B55" s="182">
        <f>SUM(B54)</f>
        <v>0</v>
      </c>
      <c r="C55" s="182">
        <v>0</v>
      </c>
      <c r="D55" s="182"/>
      <c r="E55" s="182">
        <v>0</v>
      </c>
      <c r="F55" s="182">
        <v>0</v>
      </c>
      <c r="G55" s="182"/>
      <c r="H55" s="182"/>
      <c r="I55" s="182"/>
      <c r="J55" s="183"/>
      <c r="K55" s="183"/>
      <c r="L55" s="182">
        <v>0</v>
      </c>
      <c r="M55" s="182">
        <v>0</v>
      </c>
      <c r="N55" s="182">
        <v>0</v>
      </c>
      <c r="O55" s="182">
        <v>0</v>
      </c>
      <c r="P55" s="184" t="s">
        <v>596</v>
      </c>
    </row>
    <row r="56" spans="1:16" ht="3" customHeight="1" thickBot="1" x14ac:dyDescent="0.3"/>
    <row r="57" spans="1:16" ht="15.75" customHeight="1" x14ac:dyDescent="0.25">
      <c r="A57" s="173"/>
      <c r="B57" s="174"/>
      <c r="C57" s="174"/>
      <c r="D57" s="174"/>
      <c r="E57" s="174"/>
      <c r="F57" s="174"/>
      <c r="G57" s="174"/>
      <c r="H57" s="174"/>
      <c r="I57" s="174" t="s">
        <v>65</v>
      </c>
      <c r="J57" s="175"/>
      <c r="K57" s="175"/>
      <c r="L57" s="174"/>
      <c r="M57" s="174"/>
      <c r="N57" s="174"/>
      <c r="O57" s="174"/>
      <c r="P57" s="176"/>
    </row>
    <row r="58" spans="1:16" ht="15.75" customHeight="1" x14ac:dyDescent="0.25">
      <c r="A58" s="9">
        <v>0</v>
      </c>
      <c r="C58" s="1">
        <v>0</v>
      </c>
      <c r="E58" s="1">
        <v>0</v>
      </c>
      <c r="F58" s="1">
        <v>0</v>
      </c>
      <c r="J58" s="3" t="s">
        <v>558</v>
      </c>
      <c r="K58" s="3" t="s">
        <v>156</v>
      </c>
      <c r="L58" s="1">
        <v>0</v>
      </c>
      <c r="M58" s="1">
        <v>0</v>
      </c>
      <c r="N58" s="1">
        <v>0</v>
      </c>
      <c r="O58" s="1">
        <v>2470.16</v>
      </c>
      <c r="P58" s="10"/>
    </row>
    <row r="59" spans="1:16" ht="15.75" customHeight="1" x14ac:dyDescent="0.25">
      <c r="A59" s="9"/>
      <c r="J59" s="3" t="s">
        <v>1106</v>
      </c>
      <c r="K59" s="3" t="s">
        <v>1084</v>
      </c>
      <c r="O59" s="1">
        <v>79200</v>
      </c>
      <c r="P59" s="10"/>
    </row>
    <row r="60" spans="1:16" ht="15" customHeight="1" thickBot="1" x14ac:dyDescent="0.3">
      <c r="A60" s="181">
        <f>SUM(A58)</f>
        <v>0</v>
      </c>
      <c r="B60" s="182"/>
      <c r="C60" s="182">
        <f>SUM(C58)</f>
        <v>0</v>
      </c>
      <c r="D60" s="182"/>
      <c r="E60" s="182">
        <f>SUM(E58)</f>
        <v>0</v>
      </c>
      <c r="F60" s="182">
        <f>SUM(F58)</f>
        <v>0</v>
      </c>
      <c r="G60" s="182"/>
      <c r="H60" s="182"/>
      <c r="I60" s="182"/>
      <c r="J60" s="183"/>
      <c r="K60" s="183"/>
      <c r="L60" s="182">
        <f>SUM(L58)</f>
        <v>0</v>
      </c>
      <c r="M60" s="182">
        <f>SUM(M58)</f>
        <v>0</v>
      </c>
      <c r="N60" s="182">
        <f>SUM(N58)</f>
        <v>0</v>
      </c>
      <c r="O60" s="182">
        <f>SUM(O58:O59)</f>
        <v>81670.16</v>
      </c>
      <c r="P60" s="184" t="s">
        <v>603</v>
      </c>
    </row>
    <row r="61" spans="1:16" ht="3" customHeight="1" thickBot="1" x14ac:dyDescent="0.3"/>
    <row r="62" spans="1:16" ht="15" customHeight="1" x14ac:dyDescent="0.25">
      <c r="A62" s="173"/>
      <c r="B62" s="174"/>
      <c r="C62" s="174"/>
      <c r="D62" s="174"/>
      <c r="E62" s="174"/>
      <c r="F62" s="174"/>
      <c r="G62" s="174"/>
      <c r="H62" s="174"/>
      <c r="I62" s="174" t="s">
        <v>67</v>
      </c>
      <c r="J62" s="175"/>
      <c r="K62" s="175"/>
      <c r="L62" s="174"/>
      <c r="M62" s="174"/>
      <c r="N62" s="174"/>
      <c r="O62" s="174"/>
      <c r="P62" s="176"/>
    </row>
    <row r="63" spans="1:16" ht="15" customHeight="1" thickBot="1" x14ac:dyDescent="0.3">
      <c r="A63" s="181">
        <v>0</v>
      </c>
      <c r="B63" s="182"/>
      <c r="C63" s="182">
        <v>0</v>
      </c>
      <c r="D63" s="182"/>
      <c r="E63" s="182">
        <v>0</v>
      </c>
      <c r="F63" s="182">
        <v>0</v>
      </c>
      <c r="G63" s="182"/>
      <c r="H63" s="182"/>
      <c r="I63" s="182"/>
      <c r="J63" s="183"/>
      <c r="K63" s="183"/>
      <c r="L63" s="182">
        <v>0</v>
      </c>
      <c r="M63" s="182">
        <v>0</v>
      </c>
      <c r="N63" s="182">
        <v>0</v>
      </c>
      <c r="O63" s="182">
        <v>0</v>
      </c>
      <c r="P63" s="184" t="s">
        <v>604</v>
      </c>
    </row>
    <row r="64" spans="1:16" ht="3.75" customHeight="1" thickBot="1" x14ac:dyDescent="0.3"/>
    <row r="65" spans="1:16" ht="15" customHeight="1" thickBot="1" x14ac:dyDescent="0.3">
      <c r="A65" s="199">
        <f t="shared" ref="A65:F65" si="3">SUM(A63,A60,A55,A52,A49,A44,)</f>
        <v>614.30999999999995</v>
      </c>
      <c r="B65" s="199">
        <f t="shared" si="3"/>
        <v>158</v>
      </c>
      <c r="C65" s="200">
        <f t="shared" si="3"/>
        <v>44672.73</v>
      </c>
      <c r="D65" s="200">
        <f t="shared" si="3"/>
        <v>47008.61</v>
      </c>
      <c r="E65" s="200">
        <f t="shared" si="3"/>
        <v>68200</v>
      </c>
      <c r="F65" s="200">
        <f t="shared" si="3"/>
        <v>68200</v>
      </c>
      <c r="G65" s="200"/>
      <c r="H65" s="200"/>
      <c r="I65" s="200"/>
      <c r="J65" s="201"/>
      <c r="K65" s="201"/>
      <c r="L65" s="200">
        <f>SUM(L63,L60,L55,L52,L49,L44,)</f>
        <v>70000</v>
      </c>
      <c r="M65" s="200">
        <f>SUM(M63,M60,M55,M52,M49,M44,)</f>
        <v>70000</v>
      </c>
      <c r="N65" s="200">
        <f>SUM(N63,N60,N55,N52,N49,N44,)</f>
        <v>70000</v>
      </c>
      <c r="O65" s="200">
        <f>SUM(O63,O60,O55,O52,O49,O44,)</f>
        <v>161670.16</v>
      </c>
      <c r="P65" s="202" t="s">
        <v>653</v>
      </c>
    </row>
    <row r="66" spans="1:16" ht="3.75" customHeight="1" thickBot="1" x14ac:dyDescent="0.3"/>
    <row r="67" spans="1:16" ht="15" customHeight="1" thickBot="1" x14ac:dyDescent="0.3">
      <c r="A67" s="199">
        <f t="shared" ref="A67:F67" si="4">A37-A65</f>
        <v>151667.57999999999</v>
      </c>
      <c r="B67" s="199">
        <f t="shared" si="4"/>
        <v>140461</v>
      </c>
      <c r="C67" s="200">
        <f t="shared" si="4"/>
        <v>114129.26999999999</v>
      </c>
      <c r="D67" s="200">
        <f t="shared" si="4"/>
        <v>121170.15999999999</v>
      </c>
      <c r="E67" s="200">
        <f t="shared" si="4"/>
        <v>102115</v>
      </c>
      <c r="F67" s="200">
        <f t="shared" si="4"/>
        <v>102115</v>
      </c>
      <c r="G67" s="200"/>
      <c r="H67" s="200"/>
      <c r="I67" s="200"/>
      <c r="J67" s="201"/>
      <c r="K67" s="201"/>
      <c r="L67" s="200">
        <f>L37-L65</f>
        <v>79200</v>
      </c>
      <c r="M67" s="200">
        <f>M37-M65</f>
        <v>79200</v>
      </c>
      <c r="N67" s="200">
        <f>N37-N65</f>
        <v>79200</v>
      </c>
      <c r="O67" s="200">
        <f>O37-O65</f>
        <v>0</v>
      </c>
      <c r="P67" s="202" t="s">
        <v>1079</v>
      </c>
    </row>
    <row r="68" spans="1:16" ht="15.75" customHeight="1" x14ac:dyDescent="0.25"/>
    <row r="69" spans="1:16" ht="15.75" customHeight="1" x14ac:dyDescent="0.25"/>
    <row r="70" spans="1:16" ht="15.75" customHeight="1" x14ac:dyDescent="0.25"/>
    <row r="71" spans="1:16" ht="15.75" customHeight="1" x14ac:dyDescent="0.25"/>
    <row r="72" spans="1:16" ht="15.75" customHeight="1" x14ac:dyDescent="0.25"/>
    <row r="73" spans="1:16" ht="15.75" customHeight="1" x14ac:dyDescent="0.25"/>
    <row r="74" spans="1:16" ht="15.75" customHeight="1" x14ac:dyDescent="0.25"/>
    <row r="75" spans="1:16" ht="15.75" customHeight="1" x14ac:dyDescent="0.25"/>
    <row r="76" spans="1:16" ht="15.75" customHeight="1" x14ac:dyDescent="0.25"/>
    <row r="77" spans="1:16" ht="15.75" customHeight="1" x14ac:dyDescent="0.25"/>
    <row r="78" spans="1:16" ht="15.75" customHeight="1" x14ac:dyDescent="0.25"/>
    <row r="79" spans="1:16" ht="15.75" customHeight="1" x14ac:dyDescent="0.25"/>
    <row r="80" spans="1:1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</sheetData>
  <printOptions headings="1"/>
  <pageMargins left="0.2" right="0.2" top="0.25" bottom="0.25" header="0.3" footer="0.3"/>
  <pageSetup paperSize="5" scale="61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P1010"/>
  <sheetViews>
    <sheetView zoomScale="85" zoomScaleNormal="85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8.28515625" style="1" customWidth="1"/>
    <col min="2" max="2" width="17.7109375" style="1" customWidth="1"/>
    <col min="3" max="3" width="17" style="1" customWidth="1"/>
    <col min="4" max="4" width="18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68.5703125" style="3" bestFit="1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104" t="s">
        <v>676</v>
      </c>
      <c r="B1" s="105" t="s">
        <v>994</v>
      </c>
      <c r="C1" s="105" t="s">
        <v>676</v>
      </c>
      <c r="D1" s="439" t="s">
        <v>1034</v>
      </c>
      <c r="E1" s="105" t="s">
        <v>678</v>
      </c>
      <c r="F1" s="105" t="s">
        <v>678</v>
      </c>
      <c r="G1" s="106" t="s">
        <v>0</v>
      </c>
      <c r="H1" s="105"/>
      <c r="I1" s="105"/>
      <c r="J1" s="106"/>
      <c r="K1" s="106"/>
      <c r="L1" s="105" t="s">
        <v>601</v>
      </c>
      <c r="M1" s="105" t="s">
        <v>919</v>
      </c>
      <c r="N1" s="105" t="s">
        <v>918</v>
      </c>
      <c r="O1" s="105" t="s">
        <v>924</v>
      </c>
      <c r="P1" s="107"/>
    </row>
    <row r="2" spans="1:16" ht="3" customHeight="1" x14ac:dyDescent="0.25">
      <c r="A2" s="108"/>
      <c r="B2" s="109"/>
      <c r="C2" s="109"/>
      <c r="D2" s="440"/>
      <c r="E2" s="109"/>
      <c r="F2" s="109"/>
      <c r="G2" s="109"/>
      <c r="H2" s="109"/>
      <c r="I2" s="109"/>
      <c r="J2" s="110"/>
      <c r="K2" s="110"/>
      <c r="L2" s="109"/>
      <c r="M2" s="109"/>
      <c r="N2" s="109"/>
      <c r="O2" s="109"/>
      <c r="P2" s="111"/>
    </row>
    <row r="3" spans="1:16" ht="16.5" thickBot="1" x14ac:dyDescent="0.3">
      <c r="A3" s="112" t="s">
        <v>602</v>
      </c>
      <c r="B3" s="113" t="s">
        <v>602</v>
      </c>
      <c r="C3" s="113" t="s">
        <v>677</v>
      </c>
      <c r="D3" s="441" t="s">
        <v>1035</v>
      </c>
      <c r="E3" s="113" t="s">
        <v>730</v>
      </c>
      <c r="F3" s="113" t="s">
        <v>730</v>
      </c>
      <c r="G3" s="209" t="s">
        <v>684</v>
      </c>
      <c r="H3" s="113"/>
      <c r="I3" s="113"/>
      <c r="J3" s="114"/>
      <c r="K3" s="114"/>
      <c r="L3" s="113" t="s">
        <v>775</v>
      </c>
      <c r="M3" s="113" t="s">
        <v>775</v>
      </c>
      <c r="N3" s="113" t="s">
        <v>775</v>
      </c>
      <c r="O3" s="113" t="s">
        <v>775</v>
      </c>
      <c r="P3" s="115"/>
    </row>
    <row r="4" spans="1:16" ht="3" customHeight="1" thickBot="1" x14ac:dyDescent="0.3"/>
    <row r="5" spans="1:16" ht="16.5" thickBot="1" x14ac:dyDescent="0.3">
      <c r="A5" s="210"/>
      <c r="B5" s="211"/>
      <c r="C5" s="211"/>
      <c r="D5" s="211"/>
      <c r="E5" s="211"/>
      <c r="F5" s="211"/>
      <c r="G5" s="211"/>
      <c r="H5" s="212" t="s">
        <v>171</v>
      </c>
      <c r="I5" s="211"/>
      <c r="J5" s="212"/>
      <c r="K5" s="212"/>
      <c r="L5" s="211"/>
      <c r="M5" s="211"/>
      <c r="N5" s="211"/>
      <c r="O5" s="211"/>
      <c r="P5" s="213"/>
    </row>
    <row r="6" spans="1:16" ht="4.1500000000000004" customHeight="1" thickBot="1" x14ac:dyDescent="0.3"/>
    <row r="7" spans="1:16" ht="15.75" customHeight="1" thickBot="1" x14ac:dyDescent="0.3">
      <c r="A7" s="162"/>
      <c r="B7" s="117"/>
      <c r="C7" s="117"/>
      <c r="D7" s="117"/>
      <c r="E7" s="117"/>
      <c r="F7" s="117"/>
      <c r="G7" s="117"/>
      <c r="H7" s="117"/>
      <c r="I7" s="118" t="s">
        <v>1</v>
      </c>
      <c r="J7" s="118"/>
      <c r="K7" s="118"/>
      <c r="L7" s="117"/>
      <c r="M7" s="117"/>
      <c r="N7" s="117"/>
      <c r="O7" s="117"/>
      <c r="P7" s="119"/>
    </row>
    <row r="8" spans="1:16" ht="15.75" x14ac:dyDescent="0.25">
      <c r="A8" s="203">
        <v>-182296.26</v>
      </c>
      <c r="B8" s="204">
        <v>-182296</v>
      </c>
      <c r="C8" s="204">
        <f>B107</f>
        <v>-92650</v>
      </c>
      <c r="D8" s="204">
        <f>C107</f>
        <v>-278877.25999999978</v>
      </c>
      <c r="E8" s="204">
        <v>20000</v>
      </c>
      <c r="F8" s="204">
        <v>20000</v>
      </c>
      <c r="G8" s="204"/>
      <c r="H8" s="204"/>
      <c r="I8" s="204"/>
      <c r="J8" s="205" t="s">
        <v>552</v>
      </c>
      <c r="K8" s="205" t="s">
        <v>2</v>
      </c>
      <c r="L8" s="204">
        <v>35300</v>
      </c>
      <c r="M8" s="204">
        <v>35300</v>
      </c>
      <c r="N8" s="204">
        <v>35300</v>
      </c>
      <c r="O8" s="204">
        <f>D107</f>
        <v>-131450.82999999984</v>
      </c>
      <c r="P8" s="206"/>
    </row>
    <row r="9" spans="1:16" ht="16.5" thickBot="1" x14ac:dyDescent="0.3">
      <c r="A9" s="163">
        <f t="shared" ref="A9:F9" si="0">SUM(A8)</f>
        <v>-182296.26</v>
      </c>
      <c r="B9" s="120">
        <f t="shared" si="0"/>
        <v>-182296</v>
      </c>
      <c r="C9" s="120">
        <f t="shared" si="0"/>
        <v>-92650</v>
      </c>
      <c r="D9" s="120">
        <f t="shared" si="0"/>
        <v>-278877.25999999978</v>
      </c>
      <c r="E9" s="120">
        <f t="shared" si="0"/>
        <v>20000</v>
      </c>
      <c r="F9" s="120">
        <f t="shared" si="0"/>
        <v>20000</v>
      </c>
      <c r="G9" s="120"/>
      <c r="H9" s="120"/>
      <c r="I9" s="120"/>
      <c r="J9" s="121"/>
      <c r="K9" s="121"/>
      <c r="L9" s="120">
        <f>SUM(L8)</f>
        <v>35300</v>
      </c>
      <c r="M9" s="120">
        <f>SUM(M8)</f>
        <v>35300</v>
      </c>
      <c r="N9" s="120">
        <f>SUM(N8)</f>
        <v>35300</v>
      </c>
      <c r="O9" s="120">
        <f>SUM(O8)</f>
        <v>-131450.82999999984</v>
      </c>
      <c r="P9" s="122" t="s">
        <v>618</v>
      </c>
    </row>
    <row r="10" spans="1:16" ht="3" customHeight="1" thickBot="1" x14ac:dyDescent="0.3"/>
    <row r="11" spans="1:16" ht="15.75" x14ac:dyDescent="0.25">
      <c r="A11" s="162"/>
      <c r="B11" s="428" t="s">
        <v>1003</v>
      </c>
      <c r="C11" s="117"/>
      <c r="D11" s="117"/>
      <c r="E11" s="117"/>
      <c r="F11" s="117"/>
      <c r="G11" s="117"/>
      <c r="H11" s="117"/>
      <c r="I11" s="117" t="s">
        <v>3</v>
      </c>
      <c r="J11" s="118"/>
      <c r="K11" s="118"/>
      <c r="L11" s="117"/>
      <c r="M11" s="117"/>
      <c r="N11" s="117"/>
      <c r="O11" s="117"/>
      <c r="P11" s="119"/>
    </row>
    <row r="12" spans="1:16" ht="15.75" x14ac:dyDescent="0.25">
      <c r="A12" s="9"/>
      <c r="B12" s="1">
        <v>66524</v>
      </c>
      <c r="C12" s="1">
        <v>1000</v>
      </c>
      <c r="D12" s="1">
        <v>1000</v>
      </c>
      <c r="E12" s="1">
        <v>1000</v>
      </c>
      <c r="F12" s="1">
        <v>1000</v>
      </c>
      <c r="J12" s="3" t="s">
        <v>174</v>
      </c>
      <c r="K12" s="3" t="s">
        <v>4</v>
      </c>
      <c r="L12" s="1">
        <v>1000</v>
      </c>
      <c r="M12" s="1">
        <v>1000</v>
      </c>
      <c r="N12" s="1">
        <v>1000</v>
      </c>
      <c r="O12" s="1">
        <v>0</v>
      </c>
      <c r="P12" s="10"/>
    </row>
    <row r="13" spans="1:16" ht="15.75" x14ac:dyDescent="0.25">
      <c r="A13" s="208">
        <v>-2072.5300000000002</v>
      </c>
      <c r="B13" s="124"/>
      <c r="C13" s="124">
        <v>0</v>
      </c>
      <c r="D13" s="124"/>
      <c r="E13" s="124">
        <v>0</v>
      </c>
      <c r="F13" s="124">
        <v>0</v>
      </c>
      <c r="G13" s="124"/>
      <c r="H13" s="124"/>
      <c r="I13" s="124"/>
      <c r="J13" s="125" t="s">
        <v>175</v>
      </c>
      <c r="K13" s="125" t="s">
        <v>98</v>
      </c>
      <c r="L13" s="124">
        <v>0</v>
      </c>
      <c r="M13" s="124">
        <v>0</v>
      </c>
      <c r="N13" s="124">
        <v>0</v>
      </c>
      <c r="O13" s="124">
        <v>0</v>
      </c>
      <c r="P13" s="126"/>
    </row>
    <row r="14" spans="1:16" ht="16.5" thickBot="1" x14ac:dyDescent="0.3">
      <c r="A14" s="163">
        <f t="shared" ref="A14:F14" si="1">SUM(A12:A13)</f>
        <v>-2072.5300000000002</v>
      </c>
      <c r="B14" s="120">
        <f t="shared" si="1"/>
        <v>66524</v>
      </c>
      <c r="C14" s="120">
        <f t="shared" si="1"/>
        <v>1000</v>
      </c>
      <c r="D14" s="120">
        <f t="shared" si="1"/>
        <v>1000</v>
      </c>
      <c r="E14" s="120">
        <f t="shared" si="1"/>
        <v>1000</v>
      </c>
      <c r="F14" s="120">
        <f t="shared" si="1"/>
        <v>1000</v>
      </c>
      <c r="G14" s="120"/>
      <c r="H14" s="120"/>
      <c r="I14" s="120"/>
      <c r="J14" s="121"/>
      <c r="K14" s="121"/>
      <c r="L14" s="120">
        <f>SUM(L12:L13)</f>
        <v>1000</v>
      </c>
      <c r="M14" s="120">
        <f>SUM(M12:M13)</f>
        <v>1000</v>
      </c>
      <c r="N14" s="120">
        <f>SUM(N12:N13)</f>
        <v>1000</v>
      </c>
      <c r="O14" s="120">
        <f>SUM(O12:O13)</f>
        <v>0</v>
      </c>
      <c r="P14" s="122" t="s">
        <v>599</v>
      </c>
    </row>
    <row r="15" spans="1:16" ht="3" customHeight="1" thickBot="1" x14ac:dyDescent="0.3"/>
    <row r="16" spans="1:16" ht="15.75" x14ac:dyDescent="0.25">
      <c r="A16" s="162"/>
      <c r="B16" s="117"/>
      <c r="C16" s="117"/>
      <c r="D16" s="117"/>
      <c r="E16" s="117"/>
      <c r="F16" s="117"/>
      <c r="G16" s="117"/>
      <c r="H16" s="117"/>
      <c r="I16" s="117" t="s">
        <v>20</v>
      </c>
      <c r="J16" s="118"/>
      <c r="K16" s="118"/>
      <c r="L16" s="117"/>
      <c r="M16" s="117"/>
      <c r="N16" s="117"/>
      <c r="O16" s="117"/>
      <c r="P16" s="119"/>
    </row>
    <row r="17" spans="1:16" ht="16.5" thickBot="1" x14ac:dyDescent="0.3">
      <c r="A17" s="163">
        <v>0</v>
      </c>
      <c r="B17" s="120"/>
      <c r="C17" s="120">
        <v>0</v>
      </c>
      <c r="D17" s="120"/>
      <c r="E17" s="120">
        <v>0</v>
      </c>
      <c r="F17" s="120">
        <v>0</v>
      </c>
      <c r="G17" s="120"/>
      <c r="H17" s="120"/>
      <c r="I17" s="120"/>
      <c r="J17" s="121"/>
      <c r="K17" s="121"/>
      <c r="L17" s="120">
        <v>0</v>
      </c>
      <c r="M17" s="120">
        <v>0</v>
      </c>
      <c r="N17" s="120">
        <v>0</v>
      </c>
      <c r="O17" s="120">
        <v>0</v>
      </c>
      <c r="P17" s="122" t="s">
        <v>598</v>
      </c>
    </row>
    <row r="18" spans="1:16" ht="3" customHeight="1" thickBot="1" x14ac:dyDescent="0.3"/>
    <row r="19" spans="1:16" ht="15.75" x14ac:dyDescent="0.25">
      <c r="A19" s="162"/>
      <c r="B19" s="117"/>
      <c r="C19" s="117"/>
      <c r="D19" s="117"/>
      <c r="E19" s="117"/>
      <c r="F19" s="117"/>
      <c r="G19" s="117"/>
      <c r="H19" s="117"/>
      <c r="I19" s="117" t="s">
        <v>23</v>
      </c>
      <c r="J19" s="118"/>
      <c r="K19" s="118"/>
      <c r="L19" s="117"/>
      <c r="M19" s="117"/>
      <c r="N19" s="117"/>
      <c r="O19" s="117"/>
      <c r="P19" s="119"/>
    </row>
    <row r="20" spans="1:16" ht="15" customHeight="1" thickBot="1" x14ac:dyDescent="0.3">
      <c r="A20" s="163">
        <v>0</v>
      </c>
      <c r="B20" s="120"/>
      <c r="C20" s="120">
        <v>0</v>
      </c>
      <c r="D20" s="120"/>
      <c r="E20" s="120">
        <v>0</v>
      </c>
      <c r="F20" s="120">
        <v>0</v>
      </c>
      <c r="G20" s="120"/>
      <c r="H20" s="120"/>
      <c r="I20" s="120"/>
      <c r="J20" s="121"/>
      <c r="K20" s="121"/>
      <c r="L20" s="120">
        <v>0</v>
      </c>
      <c r="M20" s="120">
        <v>0</v>
      </c>
      <c r="N20" s="120">
        <v>0</v>
      </c>
      <c r="O20" s="120">
        <v>0</v>
      </c>
      <c r="P20" s="122" t="s">
        <v>616</v>
      </c>
    </row>
    <row r="21" spans="1:16" ht="3" customHeight="1" thickBot="1" x14ac:dyDescent="0.3"/>
    <row r="22" spans="1:16" ht="15.75" x14ac:dyDescent="0.25">
      <c r="A22" s="162"/>
      <c r="B22" s="117"/>
      <c r="C22" s="117"/>
      <c r="D22" s="117"/>
      <c r="E22" s="117"/>
      <c r="F22" s="117"/>
      <c r="G22" s="117"/>
      <c r="H22" s="117"/>
      <c r="I22" s="117" t="s">
        <v>24</v>
      </c>
      <c r="J22" s="118"/>
      <c r="K22" s="118"/>
      <c r="L22" s="117"/>
      <c r="M22" s="117"/>
      <c r="N22" s="117"/>
      <c r="O22" s="117"/>
      <c r="P22" s="119"/>
    </row>
    <row r="23" spans="1:16" ht="15.75" customHeight="1" x14ac:dyDescent="0.25">
      <c r="A23" s="9">
        <v>135000</v>
      </c>
      <c r="C23" s="1">
        <v>139000</v>
      </c>
      <c r="D23" s="1">
        <v>139000</v>
      </c>
      <c r="E23" s="1">
        <v>139000</v>
      </c>
      <c r="F23" s="1">
        <v>139000</v>
      </c>
      <c r="J23" s="3" t="s">
        <v>176</v>
      </c>
      <c r="K23" s="3" t="s">
        <v>152</v>
      </c>
      <c r="L23" s="1">
        <v>260000</v>
      </c>
      <c r="M23" s="1">
        <v>260000</v>
      </c>
      <c r="N23" s="1">
        <v>260000</v>
      </c>
      <c r="O23" s="1">
        <v>533208</v>
      </c>
      <c r="P23" s="10"/>
    </row>
    <row r="24" spans="1:16" ht="15" customHeight="1" thickBot="1" x14ac:dyDescent="0.3">
      <c r="A24" s="163">
        <f>SUM(A23)</f>
        <v>135000</v>
      </c>
      <c r="B24" s="120"/>
      <c r="C24" s="120">
        <f>SUM(C23)</f>
        <v>139000</v>
      </c>
      <c r="D24" s="120">
        <f>SUM(D23)</f>
        <v>139000</v>
      </c>
      <c r="E24" s="120">
        <f>SUM(E23)</f>
        <v>139000</v>
      </c>
      <c r="F24" s="120">
        <f>SUM(F23)</f>
        <v>139000</v>
      </c>
      <c r="G24" s="120"/>
      <c r="H24" s="120"/>
      <c r="I24" s="120"/>
      <c r="J24" s="121"/>
      <c r="K24" s="121"/>
      <c r="L24" s="120">
        <f>SUM(L23)</f>
        <v>260000</v>
      </c>
      <c r="M24" s="120">
        <f>SUM(M23)</f>
        <v>260000</v>
      </c>
      <c r="N24" s="120">
        <f>SUM(N23)</f>
        <v>260000</v>
      </c>
      <c r="O24" s="120">
        <f>SUM(O23)</f>
        <v>533208</v>
      </c>
      <c r="P24" s="122" t="s">
        <v>596</v>
      </c>
    </row>
    <row r="25" spans="1:16" ht="3" customHeight="1" thickBot="1" x14ac:dyDescent="0.3"/>
    <row r="26" spans="1:16" ht="15.75" customHeight="1" x14ac:dyDescent="0.25">
      <c r="A26" s="162"/>
      <c r="B26" s="428" t="s">
        <v>1014</v>
      </c>
      <c r="C26" s="117"/>
      <c r="D26" s="117"/>
      <c r="E26" s="117"/>
      <c r="F26" s="117"/>
      <c r="G26" s="117"/>
      <c r="H26" s="117"/>
      <c r="I26" s="117" t="s">
        <v>27</v>
      </c>
      <c r="J26" s="118"/>
      <c r="K26" s="118"/>
      <c r="L26" s="117"/>
      <c r="M26" s="117"/>
      <c r="N26" s="117"/>
      <c r="O26" s="117"/>
      <c r="P26" s="119"/>
    </row>
    <row r="27" spans="1:16" ht="15.75" customHeight="1" x14ac:dyDescent="0.25">
      <c r="A27" s="208">
        <v>12778</v>
      </c>
      <c r="B27" s="124">
        <v>1743301</v>
      </c>
      <c r="C27" s="124">
        <v>0</v>
      </c>
      <c r="D27" s="124"/>
      <c r="E27" s="124">
        <v>0</v>
      </c>
      <c r="F27" s="124">
        <v>0</v>
      </c>
      <c r="G27" s="124"/>
      <c r="H27" s="124"/>
      <c r="I27" s="124"/>
      <c r="J27" s="125" t="s">
        <v>546</v>
      </c>
      <c r="K27" s="125" t="s">
        <v>28</v>
      </c>
      <c r="L27" s="124">
        <v>0</v>
      </c>
      <c r="M27" s="124">
        <v>0</v>
      </c>
      <c r="N27" s="124">
        <v>0</v>
      </c>
      <c r="O27" s="124">
        <v>0</v>
      </c>
      <c r="P27" s="126"/>
    </row>
    <row r="28" spans="1:16" ht="15.75" customHeight="1" x14ac:dyDescent="0.25">
      <c r="A28" s="9">
        <v>0</v>
      </c>
      <c r="C28" s="1">
        <v>0</v>
      </c>
      <c r="E28" s="1">
        <v>0</v>
      </c>
      <c r="F28" s="1">
        <v>0</v>
      </c>
      <c r="J28" s="3" t="s">
        <v>675</v>
      </c>
      <c r="K28" s="3" t="s">
        <v>671</v>
      </c>
      <c r="L28" s="1">
        <v>0</v>
      </c>
      <c r="M28" s="1">
        <v>0</v>
      </c>
      <c r="N28" s="1">
        <v>0</v>
      </c>
      <c r="O28" s="1">
        <v>0</v>
      </c>
      <c r="P28" s="10"/>
    </row>
    <row r="29" spans="1:16" ht="15" customHeight="1" x14ac:dyDescent="0.25">
      <c r="A29" s="208">
        <v>1527390.74</v>
      </c>
      <c r="B29" s="124"/>
      <c r="C29" s="124">
        <v>0</v>
      </c>
      <c r="D29" s="124"/>
      <c r="E29" s="124">
        <v>3500</v>
      </c>
      <c r="F29" s="124">
        <v>3500</v>
      </c>
      <c r="G29" s="124"/>
      <c r="H29" s="124"/>
      <c r="I29" s="124"/>
      <c r="J29" s="125" t="s">
        <v>547</v>
      </c>
      <c r="K29" s="125" t="s">
        <v>158</v>
      </c>
      <c r="L29" s="124">
        <v>0</v>
      </c>
      <c r="M29" s="124">
        <v>0</v>
      </c>
      <c r="N29" s="124">
        <v>0</v>
      </c>
      <c r="O29" s="124">
        <v>0</v>
      </c>
      <c r="P29" s="126"/>
    </row>
    <row r="30" spans="1:16" ht="15" customHeight="1" x14ac:dyDescent="0.25">
      <c r="A30" s="9">
        <v>0</v>
      </c>
      <c r="C30" s="1">
        <v>2204525</v>
      </c>
      <c r="D30" s="1">
        <v>923383.17</v>
      </c>
      <c r="E30" s="1">
        <v>1200000</v>
      </c>
      <c r="F30" s="1">
        <v>1200000</v>
      </c>
      <c r="J30" s="3" t="s">
        <v>728</v>
      </c>
      <c r="K30" s="3" t="s">
        <v>1058</v>
      </c>
      <c r="L30" s="1">
        <v>0</v>
      </c>
      <c r="M30" s="1">
        <v>0</v>
      </c>
      <c r="N30" s="1">
        <v>0</v>
      </c>
      <c r="O30" s="1">
        <v>0</v>
      </c>
      <c r="P30" s="10"/>
    </row>
    <row r="31" spans="1:16" ht="15" customHeight="1" x14ac:dyDescent="0.25">
      <c r="A31" s="208">
        <v>0</v>
      </c>
      <c r="B31" s="124"/>
      <c r="C31" s="124">
        <v>56355.37</v>
      </c>
      <c r="D31" s="124">
        <v>36999.96</v>
      </c>
      <c r="E31" s="124">
        <v>67000</v>
      </c>
      <c r="F31" s="124">
        <v>67000</v>
      </c>
      <c r="G31" s="124"/>
      <c r="H31" s="124"/>
      <c r="I31" s="124"/>
      <c r="J31" s="125" t="s">
        <v>722</v>
      </c>
      <c r="K31" s="125" t="s">
        <v>157</v>
      </c>
      <c r="L31" s="124">
        <v>80000</v>
      </c>
      <c r="M31" s="124">
        <v>80000</v>
      </c>
      <c r="N31" s="124">
        <v>80000</v>
      </c>
      <c r="O31" s="124">
        <v>65000</v>
      </c>
      <c r="P31" s="126"/>
    </row>
    <row r="32" spans="1:16" ht="15" customHeight="1" x14ac:dyDescent="0.25">
      <c r="A32" s="9">
        <v>271918</v>
      </c>
      <c r="C32" s="1">
        <v>0</v>
      </c>
      <c r="J32" s="3" t="s">
        <v>849</v>
      </c>
      <c r="K32" s="3" t="s">
        <v>723</v>
      </c>
      <c r="P32" s="10"/>
    </row>
    <row r="33" spans="1:16" ht="15" customHeight="1" thickBot="1" x14ac:dyDescent="0.3">
      <c r="A33" s="163">
        <f t="shared" ref="A33:F33" si="2">SUM(A27:A32)</f>
        <v>1812086.74</v>
      </c>
      <c r="B33" s="120">
        <f t="shared" si="2"/>
        <v>1743301</v>
      </c>
      <c r="C33" s="120">
        <f t="shared" si="2"/>
        <v>2260880.37</v>
      </c>
      <c r="D33" s="120">
        <f t="shared" si="2"/>
        <v>960383.13</v>
      </c>
      <c r="E33" s="120">
        <f t="shared" si="2"/>
        <v>1270500</v>
      </c>
      <c r="F33" s="120">
        <f t="shared" si="2"/>
        <v>1270500</v>
      </c>
      <c r="G33" s="120"/>
      <c r="H33" s="120"/>
      <c r="I33" s="120"/>
      <c r="J33" s="121"/>
      <c r="K33" s="121"/>
      <c r="L33" s="120">
        <f>SUM(L27:L32)</f>
        <v>80000</v>
      </c>
      <c r="M33" s="120">
        <f>SUM(M27:M32)</f>
        <v>80000</v>
      </c>
      <c r="N33" s="120">
        <f>SUM(N27:N32)</f>
        <v>80000</v>
      </c>
      <c r="O33" s="120">
        <f>SUM(O27:O32)</f>
        <v>65000</v>
      </c>
      <c r="P33" s="122" t="s">
        <v>597</v>
      </c>
    </row>
    <row r="34" spans="1:16" ht="3" customHeight="1" thickBot="1" x14ac:dyDescent="0.3"/>
    <row r="35" spans="1:16" ht="15.75" customHeight="1" x14ac:dyDescent="0.25">
      <c r="A35" s="162"/>
      <c r="B35" s="117"/>
      <c r="C35" s="117"/>
      <c r="D35" s="117"/>
      <c r="E35" s="117"/>
      <c r="F35" s="117"/>
      <c r="G35" s="117"/>
      <c r="H35" s="117"/>
      <c r="I35" s="117" t="s">
        <v>719</v>
      </c>
      <c r="J35" s="118"/>
      <c r="K35" s="118"/>
      <c r="L35" s="117"/>
      <c r="M35" s="117"/>
      <c r="N35" s="117"/>
      <c r="O35" s="117"/>
      <c r="P35" s="119"/>
    </row>
    <row r="36" spans="1:16" ht="15" customHeight="1" thickBot="1" x14ac:dyDescent="0.3">
      <c r="A36" s="163">
        <v>0</v>
      </c>
      <c r="B36" s="120"/>
      <c r="C36" s="120">
        <v>0</v>
      </c>
      <c r="D36" s="120"/>
      <c r="E36" s="120">
        <v>0</v>
      </c>
      <c r="F36" s="120">
        <v>0</v>
      </c>
      <c r="G36" s="120"/>
      <c r="H36" s="120"/>
      <c r="I36" s="120"/>
      <c r="J36" s="121"/>
      <c r="K36" s="121"/>
      <c r="L36" s="120">
        <v>0</v>
      </c>
      <c r="M36" s="120">
        <v>0</v>
      </c>
      <c r="N36" s="120">
        <v>0</v>
      </c>
      <c r="O36" s="120">
        <v>0</v>
      </c>
      <c r="P36" s="122" t="s">
        <v>594</v>
      </c>
    </row>
    <row r="37" spans="1:16" ht="3" customHeight="1" thickBot="1" x14ac:dyDescent="0.3"/>
    <row r="38" spans="1:16" ht="15" customHeight="1" thickBot="1" x14ac:dyDescent="0.3">
      <c r="A38" s="210">
        <f t="shared" ref="A38:F38" si="3">SUM(A36,A33,A24,A20,A17,A14,A9)</f>
        <v>1762717.95</v>
      </c>
      <c r="B38" s="210">
        <f t="shared" si="3"/>
        <v>1627529</v>
      </c>
      <c r="C38" s="211">
        <f t="shared" si="3"/>
        <v>2308230.37</v>
      </c>
      <c r="D38" s="211">
        <f t="shared" si="3"/>
        <v>821505.87000000011</v>
      </c>
      <c r="E38" s="211">
        <f t="shared" si="3"/>
        <v>1430500</v>
      </c>
      <c r="F38" s="211">
        <f t="shared" si="3"/>
        <v>1430500</v>
      </c>
      <c r="G38" s="211"/>
      <c r="H38" s="211"/>
      <c r="I38" s="211"/>
      <c r="J38" s="212"/>
      <c r="K38" s="212"/>
      <c r="L38" s="211">
        <f>SUM(L36,L33,L24,L20,L17,L14,L9)</f>
        <v>376300</v>
      </c>
      <c r="M38" s="211">
        <f>SUM(M36,M33,M24,M20,M17,M14,M9)</f>
        <v>376300</v>
      </c>
      <c r="N38" s="211">
        <f>SUM(N36,N33,N24,N20,N17,N14,N9)</f>
        <v>376300</v>
      </c>
      <c r="O38" s="211">
        <f>SUM(O36,O33,O24,O20,O17,O14,O9)</f>
        <v>466757.17000000016</v>
      </c>
      <c r="P38" s="213" t="s">
        <v>595</v>
      </c>
    </row>
    <row r="39" spans="1:16" ht="3" customHeight="1" thickBot="1" x14ac:dyDescent="0.3"/>
    <row r="40" spans="1:16" ht="15.75" customHeight="1" thickBot="1" x14ac:dyDescent="0.3">
      <c r="A40" s="210"/>
      <c r="B40" s="211"/>
      <c r="C40" s="211"/>
      <c r="D40" s="211"/>
      <c r="E40" s="211"/>
      <c r="F40" s="211"/>
      <c r="G40" s="211"/>
      <c r="H40" s="211" t="s">
        <v>173</v>
      </c>
      <c r="I40" s="211"/>
      <c r="J40" s="212"/>
      <c r="K40" s="212"/>
      <c r="L40" s="211"/>
      <c r="M40" s="211"/>
      <c r="N40" s="211"/>
      <c r="O40" s="211"/>
      <c r="P40" s="213"/>
    </row>
    <row r="41" spans="1:16" ht="3" customHeight="1" thickBot="1" x14ac:dyDescent="0.3"/>
    <row r="42" spans="1:16" ht="15.75" customHeight="1" x14ac:dyDescent="0.25">
      <c r="A42" s="162"/>
      <c r="B42" s="428" t="s">
        <v>998</v>
      </c>
      <c r="C42" s="117"/>
      <c r="D42" s="117"/>
      <c r="E42" s="117"/>
      <c r="F42" s="117"/>
      <c r="G42" s="117"/>
      <c r="H42" s="117"/>
      <c r="I42" s="117" t="s">
        <v>720</v>
      </c>
      <c r="J42" s="118"/>
      <c r="K42" s="118"/>
      <c r="L42" s="117"/>
      <c r="M42" s="117"/>
      <c r="N42" s="117"/>
      <c r="O42" s="117"/>
      <c r="P42" s="119"/>
    </row>
    <row r="43" spans="1:16" ht="15.75" customHeight="1" x14ac:dyDescent="0.25">
      <c r="A43" s="9">
        <v>3345.95</v>
      </c>
      <c r="B43" s="1">
        <v>86754</v>
      </c>
      <c r="C43" s="1">
        <v>0</v>
      </c>
      <c r="D43" s="1">
        <v>40079.699999999997</v>
      </c>
      <c r="E43" s="1">
        <v>54000</v>
      </c>
      <c r="F43" s="1">
        <v>54000</v>
      </c>
      <c r="J43" s="3" t="s">
        <v>864</v>
      </c>
      <c r="K43" s="3" t="s">
        <v>837</v>
      </c>
      <c r="L43" s="1">
        <v>40050</v>
      </c>
      <c r="M43" s="1">
        <v>40050</v>
      </c>
      <c r="N43" s="1">
        <v>40050</v>
      </c>
      <c r="O43" s="1">
        <v>40000</v>
      </c>
      <c r="P43" s="351"/>
    </row>
    <row r="44" spans="1:16" ht="15.75" customHeight="1" x14ac:dyDescent="0.25">
      <c r="A44" s="208">
        <v>0</v>
      </c>
      <c r="B44" s="124"/>
      <c r="C44" s="124">
        <v>0</v>
      </c>
      <c r="D44" s="124"/>
      <c r="E44" s="124">
        <v>0</v>
      </c>
      <c r="F44" s="124">
        <v>0</v>
      </c>
      <c r="G44" s="124"/>
      <c r="H44" s="124"/>
      <c r="I44" s="124"/>
      <c r="J44" s="125" t="s">
        <v>1133</v>
      </c>
      <c r="K44" s="125" t="s">
        <v>59</v>
      </c>
      <c r="L44" s="124">
        <v>0</v>
      </c>
      <c r="M44" s="124">
        <v>50</v>
      </c>
      <c r="N44" s="124">
        <v>50</v>
      </c>
      <c r="O44" s="124">
        <v>100</v>
      </c>
      <c r="P44" s="349"/>
    </row>
    <row r="45" spans="1:16" ht="15" customHeight="1" x14ac:dyDescent="0.25">
      <c r="A45" s="9">
        <v>79095.44</v>
      </c>
      <c r="C45" s="1">
        <v>1425.7</v>
      </c>
      <c r="D45" s="1">
        <v>1197.52</v>
      </c>
      <c r="E45" s="1">
        <v>600</v>
      </c>
      <c r="F45" s="1">
        <v>600</v>
      </c>
      <c r="J45" s="3" t="s">
        <v>648</v>
      </c>
      <c r="K45" s="3" t="s">
        <v>607</v>
      </c>
      <c r="L45" s="1">
        <v>2200</v>
      </c>
      <c r="M45" s="1">
        <v>2200</v>
      </c>
      <c r="N45" s="1">
        <v>2200</v>
      </c>
      <c r="O45" s="1">
        <v>2000</v>
      </c>
      <c r="P45" s="10"/>
    </row>
    <row r="46" spans="1:16" ht="15" customHeight="1" x14ac:dyDescent="0.25">
      <c r="A46" s="208">
        <v>0</v>
      </c>
      <c r="B46" s="124"/>
      <c r="C46" s="124">
        <v>61442.51</v>
      </c>
      <c r="D46" s="124"/>
      <c r="E46" s="124">
        <v>1300</v>
      </c>
      <c r="F46" s="124">
        <v>1300</v>
      </c>
      <c r="G46" s="124"/>
      <c r="H46" s="124"/>
      <c r="I46" s="124"/>
      <c r="J46" s="125" t="s">
        <v>649</v>
      </c>
      <c r="K46" s="125" t="s">
        <v>608</v>
      </c>
      <c r="L46" s="124">
        <v>0</v>
      </c>
      <c r="M46" s="124">
        <v>0</v>
      </c>
      <c r="N46" s="124">
        <v>0</v>
      </c>
      <c r="O46" s="124">
        <v>3000</v>
      </c>
      <c r="P46" s="126"/>
    </row>
    <row r="47" spans="1:16" ht="15" customHeight="1" x14ac:dyDescent="0.25">
      <c r="A47" s="9">
        <v>0</v>
      </c>
      <c r="C47" s="1">
        <v>23472.83</v>
      </c>
      <c r="E47" s="1">
        <v>21000</v>
      </c>
      <c r="F47" s="1">
        <v>21000</v>
      </c>
      <c r="J47" s="3" t="s">
        <v>650</v>
      </c>
      <c r="K47" s="3" t="s">
        <v>609</v>
      </c>
      <c r="L47" s="1">
        <v>15550</v>
      </c>
      <c r="M47" s="1">
        <v>15550</v>
      </c>
      <c r="N47" s="1">
        <v>15550</v>
      </c>
      <c r="O47" s="1">
        <v>0</v>
      </c>
      <c r="P47" s="10"/>
    </row>
    <row r="48" spans="1:16" ht="15" customHeight="1" x14ac:dyDescent="0.25">
      <c r="A48" s="208">
        <v>3698.22</v>
      </c>
      <c r="B48" s="124"/>
      <c r="C48" s="124">
        <v>4963.46</v>
      </c>
      <c r="D48" s="124">
        <v>20601.439999999999</v>
      </c>
      <c r="E48" s="124">
        <v>7000</v>
      </c>
      <c r="F48" s="124">
        <v>7000</v>
      </c>
      <c r="G48" s="124"/>
      <c r="H48" s="124"/>
      <c r="I48" s="124"/>
      <c r="J48" s="125" t="s">
        <v>651</v>
      </c>
      <c r="K48" s="125" t="s">
        <v>610</v>
      </c>
      <c r="L48" s="124">
        <v>3000</v>
      </c>
      <c r="M48" s="124">
        <v>3000</v>
      </c>
      <c r="N48" s="124">
        <v>3000</v>
      </c>
      <c r="O48" s="124">
        <v>13000</v>
      </c>
      <c r="P48" s="126"/>
    </row>
    <row r="49" spans="1:16" ht="15" customHeight="1" thickBot="1" x14ac:dyDescent="0.3">
      <c r="A49" s="163">
        <f t="shared" ref="A49:F49" si="4">SUM(A43:A48)</f>
        <v>86139.61</v>
      </c>
      <c r="B49" s="120">
        <f t="shared" si="4"/>
        <v>86754</v>
      </c>
      <c r="C49" s="120">
        <f t="shared" si="4"/>
        <v>91304.500000000015</v>
      </c>
      <c r="D49" s="120">
        <f t="shared" si="4"/>
        <v>61878.659999999989</v>
      </c>
      <c r="E49" s="120">
        <f t="shared" si="4"/>
        <v>83900</v>
      </c>
      <c r="F49" s="120">
        <f t="shared" si="4"/>
        <v>83900</v>
      </c>
      <c r="G49" s="120"/>
      <c r="H49" s="120"/>
      <c r="I49" s="120"/>
      <c r="J49" s="121"/>
      <c r="K49" s="121"/>
      <c r="L49" s="120">
        <f>SUM(L43:L48)</f>
        <v>60800</v>
      </c>
      <c r="M49" s="120">
        <f>SUM(M43:M48)</f>
        <v>60850</v>
      </c>
      <c r="N49" s="120">
        <f>SUM(N43:N48)</f>
        <v>60850</v>
      </c>
      <c r="O49" s="120">
        <f>SUM(O43:O48)</f>
        <v>58100</v>
      </c>
      <c r="P49" s="122" t="s">
        <v>593</v>
      </c>
    </row>
    <row r="50" spans="1:16" ht="3" customHeight="1" thickBot="1" x14ac:dyDescent="0.3"/>
    <row r="51" spans="1:16" ht="15.75" customHeight="1" x14ac:dyDescent="0.25">
      <c r="A51" s="162"/>
      <c r="B51" s="428" t="s">
        <v>1006</v>
      </c>
      <c r="C51" s="117"/>
      <c r="D51" s="117"/>
      <c r="E51" s="117"/>
      <c r="F51" s="117"/>
      <c r="G51" s="117"/>
      <c r="H51" s="117"/>
      <c r="I51" s="117" t="s">
        <v>32</v>
      </c>
      <c r="J51" s="118"/>
      <c r="K51" s="118"/>
      <c r="L51" s="117"/>
      <c r="M51" s="117"/>
      <c r="N51" s="117"/>
      <c r="O51" s="117"/>
      <c r="P51" s="119"/>
    </row>
    <row r="52" spans="1:16" ht="15.75" customHeight="1" x14ac:dyDescent="0.25">
      <c r="A52" s="208"/>
      <c r="B52" s="430"/>
      <c r="C52" s="124"/>
      <c r="D52" s="124"/>
      <c r="E52" s="124"/>
      <c r="F52" s="124"/>
      <c r="G52" s="124"/>
      <c r="H52" s="124"/>
      <c r="I52" s="124"/>
      <c r="J52" s="125" t="s">
        <v>1131</v>
      </c>
      <c r="K52" s="125" t="s">
        <v>33</v>
      </c>
      <c r="L52" s="124"/>
      <c r="M52" s="124"/>
      <c r="N52" s="124"/>
      <c r="O52" s="124">
        <v>3000</v>
      </c>
      <c r="P52" s="126"/>
    </row>
    <row r="53" spans="1:16" ht="15.75" customHeight="1" x14ac:dyDescent="0.25">
      <c r="A53" s="9">
        <v>0</v>
      </c>
      <c r="B53" s="1">
        <v>94071</v>
      </c>
      <c r="C53" s="1">
        <v>11140.86</v>
      </c>
      <c r="D53" s="1">
        <v>16260.15</v>
      </c>
      <c r="E53" s="1">
        <v>12000</v>
      </c>
      <c r="F53" s="1">
        <v>12000</v>
      </c>
      <c r="J53" s="3" t="s">
        <v>569</v>
      </c>
      <c r="K53" s="3" t="s">
        <v>34</v>
      </c>
      <c r="L53" s="1">
        <v>5000</v>
      </c>
      <c r="M53" s="1">
        <v>5000</v>
      </c>
      <c r="N53" s="1">
        <v>5000</v>
      </c>
      <c r="O53" s="1">
        <v>5000</v>
      </c>
      <c r="P53" s="10"/>
    </row>
    <row r="54" spans="1:16" ht="15.75" customHeight="1" x14ac:dyDescent="0.25">
      <c r="A54" s="208">
        <v>2764.34</v>
      </c>
      <c r="B54" s="124"/>
      <c r="C54" s="124">
        <v>5669.86</v>
      </c>
      <c r="D54" s="124">
        <v>11220.94</v>
      </c>
      <c r="E54" s="124">
        <v>7000</v>
      </c>
      <c r="F54" s="124">
        <v>7000</v>
      </c>
      <c r="G54" s="124"/>
      <c r="H54" s="124"/>
      <c r="I54" s="124"/>
      <c r="J54" s="125" t="s">
        <v>179</v>
      </c>
      <c r="K54" s="125" t="s">
        <v>38</v>
      </c>
      <c r="L54" s="124">
        <v>3000</v>
      </c>
      <c r="M54" s="124">
        <v>3000</v>
      </c>
      <c r="N54" s="124">
        <v>3000</v>
      </c>
      <c r="O54" s="124">
        <v>3000</v>
      </c>
      <c r="P54" s="126"/>
    </row>
    <row r="55" spans="1:16" ht="15.75" customHeight="1" x14ac:dyDescent="0.25">
      <c r="A55" s="9">
        <v>22.63</v>
      </c>
      <c r="C55" s="1">
        <v>5956.97</v>
      </c>
      <c r="D55" s="1">
        <v>506.23</v>
      </c>
      <c r="E55" s="1">
        <v>5000</v>
      </c>
      <c r="F55" s="1">
        <v>5000</v>
      </c>
      <c r="J55" s="3" t="s">
        <v>180</v>
      </c>
      <c r="K55" s="3" t="s">
        <v>39</v>
      </c>
      <c r="L55" s="1">
        <v>700</v>
      </c>
      <c r="M55" s="1">
        <v>700</v>
      </c>
      <c r="N55" s="1">
        <v>700</v>
      </c>
      <c r="O55" s="1">
        <v>1000</v>
      </c>
      <c r="P55" s="10"/>
    </row>
    <row r="56" spans="1:16" ht="15.75" customHeight="1" x14ac:dyDescent="0.25">
      <c r="A56" s="208">
        <v>1291.07</v>
      </c>
      <c r="B56" s="124"/>
      <c r="C56" s="124">
        <v>6002.78</v>
      </c>
      <c r="D56" s="124">
        <v>6253.36</v>
      </c>
      <c r="E56" s="124">
        <v>2000</v>
      </c>
      <c r="F56" s="124">
        <v>2000</v>
      </c>
      <c r="G56" s="124"/>
      <c r="H56" s="124"/>
      <c r="I56" s="124"/>
      <c r="J56" s="125" t="s">
        <v>181</v>
      </c>
      <c r="K56" s="125" t="s">
        <v>40</v>
      </c>
      <c r="L56" s="124">
        <v>5000</v>
      </c>
      <c r="M56" s="124">
        <v>5000</v>
      </c>
      <c r="N56" s="124">
        <v>5000</v>
      </c>
      <c r="O56" s="124">
        <v>5000</v>
      </c>
      <c r="P56" s="126"/>
    </row>
    <row r="57" spans="1:16" ht="15.75" customHeight="1" x14ac:dyDescent="0.25">
      <c r="A57" s="9">
        <v>0</v>
      </c>
      <c r="C57" s="1">
        <v>693.38</v>
      </c>
      <c r="D57" s="1">
        <v>1054.57</v>
      </c>
      <c r="E57" s="1">
        <v>2500</v>
      </c>
      <c r="F57" s="1">
        <v>2500</v>
      </c>
      <c r="J57" s="3" t="s">
        <v>182</v>
      </c>
      <c r="K57" s="3" t="s">
        <v>41</v>
      </c>
      <c r="L57" s="1">
        <v>1450</v>
      </c>
      <c r="M57" s="1">
        <v>1450</v>
      </c>
      <c r="N57" s="1">
        <v>1450</v>
      </c>
      <c r="O57" s="1">
        <v>2000</v>
      </c>
      <c r="P57" s="10"/>
    </row>
    <row r="58" spans="1:16" ht="15.75" customHeight="1" x14ac:dyDescent="0.25">
      <c r="A58" s="208">
        <v>83801.73</v>
      </c>
      <c r="B58" s="124"/>
      <c r="C58" s="124">
        <v>315.05</v>
      </c>
      <c r="D58" s="124">
        <v>6.99</v>
      </c>
      <c r="E58" s="124">
        <v>1000</v>
      </c>
      <c r="F58" s="124">
        <v>1000</v>
      </c>
      <c r="G58" s="124"/>
      <c r="H58" s="124"/>
      <c r="I58" s="124"/>
      <c r="J58" s="125" t="s">
        <v>183</v>
      </c>
      <c r="K58" s="125" t="s">
        <v>4</v>
      </c>
      <c r="L58" s="124">
        <v>50</v>
      </c>
      <c r="M58" s="124">
        <v>50</v>
      </c>
      <c r="N58" s="124">
        <v>50</v>
      </c>
      <c r="O58" s="124">
        <v>500</v>
      </c>
      <c r="P58" s="126"/>
    </row>
    <row r="59" spans="1:16" ht="15.75" customHeight="1" x14ac:dyDescent="0.25">
      <c r="A59" s="9">
        <v>0</v>
      </c>
      <c r="C59" s="1">
        <v>117.6</v>
      </c>
      <c r="E59" s="1">
        <v>1000</v>
      </c>
      <c r="F59" s="1">
        <v>1000</v>
      </c>
      <c r="J59" s="3" t="s">
        <v>184</v>
      </c>
      <c r="K59" s="3" t="s">
        <v>42</v>
      </c>
      <c r="L59" s="1">
        <v>0</v>
      </c>
      <c r="M59" s="1">
        <v>0</v>
      </c>
      <c r="N59" s="1">
        <v>0</v>
      </c>
      <c r="O59" s="1">
        <v>0</v>
      </c>
      <c r="P59" s="10"/>
    </row>
    <row r="60" spans="1:16" ht="15.75" customHeight="1" x14ac:dyDescent="0.25">
      <c r="A60" s="208">
        <v>205.77</v>
      </c>
      <c r="B60" s="124"/>
      <c r="C60" s="124">
        <v>15223.04</v>
      </c>
      <c r="D60" s="124">
        <v>17188.71</v>
      </c>
      <c r="E60" s="124">
        <v>10000</v>
      </c>
      <c r="F60" s="124">
        <v>10000</v>
      </c>
      <c r="G60" s="124"/>
      <c r="H60" s="124"/>
      <c r="I60" s="124"/>
      <c r="J60" s="125" t="s">
        <v>185</v>
      </c>
      <c r="K60" s="125" t="s">
        <v>43</v>
      </c>
      <c r="L60" s="124">
        <v>2000</v>
      </c>
      <c r="M60" s="124">
        <v>2000</v>
      </c>
      <c r="N60" s="124">
        <v>2000</v>
      </c>
      <c r="O60" s="124">
        <v>2000</v>
      </c>
      <c r="P60" s="126"/>
    </row>
    <row r="61" spans="1:16" ht="15.75" customHeight="1" x14ac:dyDescent="0.25">
      <c r="A61" s="9">
        <v>2421.19</v>
      </c>
      <c r="C61" s="1">
        <v>16398.45</v>
      </c>
      <c r="D61" s="1">
        <v>65493.79</v>
      </c>
      <c r="E61" s="1">
        <v>25000</v>
      </c>
      <c r="F61" s="1">
        <v>25000</v>
      </c>
      <c r="J61" s="3" t="s">
        <v>186</v>
      </c>
      <c r="K61" s="3" t="s">
        <v>44</v>
      </c>
      <c r="L61" s="1">
        <v>68000</v>
      </c>
      <c r="M61" s="1">
        <v>68000</v>
      </c>
      <c r="N61" s="1">
        <v>68000</v>
      </c>
      <c r="O61" s="1">
        <v>68000</v>
      </c>
      <c r="P61" s="10"/>
    </row>
    <row r="62" spans="1:16" ht="15.75" customHeight="1" x14ac:dyDescent="0.25">
      <c r="A62" s="208">
        <v>104</v>
      </c>
      <c r="B62" s="124"/>
      <c r="C62" s="124">
        <v>3907.12</v>
      </c>
      <c r="D62" s="124">
        <v>2998.25</v>
      </c>
      <c r="E62" s="124">
        <v>1500</v>
      </c>
      <c r="F62" s="124">
        <v>1500</v>
      </c>
      <c r="G62" s="124"/>
      <c r="H62" s="124"/>
      <c r="I62" s="124"/>
      <c r="J62" s="125" t="s">
        <v>187</v>
      </c>
      <c r="K62" s="125" t="s">
        <v>45</v>
      </c>
      <c r="L62" s="124">
        <v>4000</v>
      </c>
      <c r="M62" s="124">
        <v>4000</v>
      </c>
      <c r="N62" s="124">
        <v>4000</v>
      </c>
      <c r="O62" s="124">
        <v>4000</v>
      </c>
      <c r="P62" s="126"/>
    </row>
    <row r="63" spans="1:16" ht="15.75" customHeight="1" x14ac:dyDescent="0.25">
      <c r="A63" s="9">
        <v>0</v>
      </c>
      <c r="C63" s="1">
        <v>0</v>
      </c>
      <c r="E63" s="1">
        <v>1500</v>
      </c>
      <c r="F63" s="1">
        <v>1500</v>
      </c>
      <c r="J63" s="3" t="s">
        <v>188</v>
      </c>
      <c r="K63" s="3" t="s">
        <v>46</v>
      </c>
      <c r="L63" s="1">
        <v>0</v>
      </c>
      <c r="M63" s="1">
        <v>0</v>
      </c>
      <c r="N63" s="1">
        <v>0</v>
      </c>
      <c r="O63" s="1">
        <v>0</v>
      </c>
      <c r="P63" s="10"/>
    </row>
    <row r="64" spans="1:16" ht="15.75" customHeight="1" x14ac:dyDescent="0.25">
      <c r="A64" s="208">
        <v>0</v>
      </c>
      <c r="B64" s="124"/>
      <c r="C64" s="124">
        <v>901.24</v>
      </c>
      <c r="D64" s="124"/>
      <c r="E64" s="124">
        <v>1200</v>
      </c>
      <c r="F64" s="124">
        <v>1200</v>
      </c>
      <c r="G64" s="124"/>
      <c r="H64" s="124"/>
      <c r="I64" s="124"/>
      <c r="J64" s="125" t="s">
        <v>189</v>
      </c>
      <c r="K64" s="125" t="s">
        <v>49</v>
      </c>
      <c r="L64" s="124">
        <v>0</v>
      </c>
      <c r="M64" s="124">
        <v>0</v>
      </c>
      <c r="N64" s="124">
        <v>0</v>
      </c>
      <c r="O64" s="124">
        <v>0</v>
      </c>
      <c r="P64" s="126"/>
    </row>
    <row r="65" spans="1:16" ht="15.75" customHeight="1" x14ac:dyDescent="0.25">
      <c r="A65" s="9">
        <v>0</v>
      </c>
      <c r="C65" s="1">
        <v>901.24</v>
      </c>
      <c r="E65" s="1">
        <v>1400</v>
      </c>
      <c r="F65" s="1">
        <v>1400</v>
      </c>
      <c r="J65" s="3" t="s">
        <v>190</v>
      </c>
      <c r="K65" s="3" t="s">
        <v>51</v>
      </c>
      <c r="L65" s="1">
        <v>0</v>
      </c>
      <c r="M65" s="1">
        <v>0</v>
      </c>
      <c r="N65" s="1">
        <v>0</v>
      </c>
      <c r="O65" s="1">
        <v>0</v>
      </c>
      <c r="P65" s="10"/>
    </row>
    <row r="66" spans="1:16" ht="15.75" customHeight="1" x14ac:dyDescent="0.25">
      <c r="A66" s="208">
        <v>0</v>
      </c>
      <c r="B66" s="124"/>
      <c r="C66" s="124">
        <v>420.23</v>
      </c>
      <c r="D66" s="124">
        <v>805.63</v>
      </c>
      <c r="E66" s="124">
        <v>2500</v>
      </c>
      <c r="F66" s="124">
        <v>2500</v>
      </c>
      <c r="G66" s="124"/>
      <c r="H66" s="124"/>
      <c r="I66" s="124"/>
      <c r="J66" s="125" t="s">
        <v>191</v>
      </c>
      <c r="K66" s="125" t="s">
        <v>54</v>
      </c>
      <c r="L66" s="124">
        <v>1050</v>
      </c>
      <c r="M66" s="124">
        <v>1050</v>
      </c>
      <c r="N66" s="124">
        <v>1050</v>
      </c>
      <c r="O66" s="124">
        <v>2000</v>
      </c>
      <c r="P66" s="126"/>
    </row>
    <row r="67" spans="1:16" ht="15.75" customHeight="1" x14ac:dyDescent="0.25">
      <c r="A67" s="9">
        <v>0</v>
      </c>
      <c r="C67" s="1">
        <v>0</v>
      </c>
      <c r="D67" s="1">
        <v>320.10000000000002</v>
      </c>
      <c r="E67" s="1">
        <v>2500</v>
      </c>
      <c r="F67" s="1">
        <v>2500</v>
      </c>
      <c r="J67" s="3" t="s">
        <v>192</v>
      </c>
      <c r="K67" s="3" t="s">
        <v>55</v>
      </c>
      <c r="L67" s="1">
        <v>450</v>
      </c>
      <c r="M67" s="1">
        <v>450</v>
      </c>
      <c r="N67" s="1">
        <v>450</v>
      </c>
      <c r="O67" s="1">
        <v>500</v>
      </c>
      <c r="P67" s="10"/>
    </row>
    <row r="68" spans="1:16" ht="15.75" customHeight="1" x14ac:dyDescent="0.25">
      <c r="A68" s="208">
        <v>7551.51</v>
      </c>
      <c r="B68" s="124"/>
      <c r="C68" s="124">
        <v>11046.73</v>
      </c>
      <c r="D68" s="124">
        <v>16297.11</v>
      </c>
      <c r="E68" s="124">
        <v>12500</v>
      </c>
      <c r="F68" s="124">
        <v>12500</v>
      </c>
      <c r="G68" s="124"/>
      <c r="H68" s="124"/>
      <c r="I68" s="124"/>
      <c r="J68" s="125" t="s">
        <v>193</v>
      </c>
      <c r="K68" s="125" t="s">
        <v>903</v>
      </c>
      <c r="L68" s="124">
        <v>23000</v>
      </c>
      <c r="M68" s="124">
        <v>23000</v>
      </c>
      <c r="N68" s="124">
        <v>23000</v>
      </c>
      <c r="O68" s="124">
        <v>23000</v>
      </c>
      <c r="P68" s="126"/>
    </row>
    <row r="69" spans="1:16" ht="15.75" customHeight="1" x14ac:dyDescent="0.25">
      <c r="A69" s="9"/>
      <c r="J69" s="3" t="s">
        <v>900</v>
      </c>
      <c r="K69" s="3" t="s">
        <v>901</v>
      </c>
      <c r="L69" s="1">
        <v>25000</v>
      </c>
      <c r="M69" s="1">
        <v>25000</v>
      </c>
      <c r="N69" s="1">
        <v>25000</v>
      </c>
      <c r="O69" s="1">
        <v>25000</v>
      </c>
      <c r="P69" s="10"/>
    </row>
    <row r="70" spans="1:16" ht="15.75" customHeight="1" x14ac:dyDescent="0.25">
      <c r="A70" s="208">
        <v>0</v>
      </c>
      <c r="B70" s="124"/>
      <c r="C70" s="124">
        <v>0</v>
      </c>
      <c r="D70" s="124"/>
      <c r="E70" s="124">
        <v>2500</v>
      </c>
      <c r="F70" s="124">
        <v>2500</v>
      </c>
      <c r="G70" s="124"/>
      <c r="H70" s="124"/>
      <c r="I70" s="124"/>
      <c r="J70" s="125" t="s">
        <v>194</v>
      </c>
      <c r="K70" s="125" t="s">
        <v>120</v>
      </c>
      <c r="L70" s="124">
        <v>1000</v>
      </c>
      <c r="M70" s="124">
        <v>1000</v>
      </c>
      <c r="N70" s="124">
        <v>1000</v>
      </c>
      <c r="O70" s="124">
        <v>1000</v>
      </c>
      <c r="P70" s="126"/>
    </row>
    <row r="71" spans="1:16" ht="15.75" customHeight="1" x14ac:dyDescent="0.25">
      <c r="A71" s="9">
        <v>703.25</v>
      </c>
      <c r="C71" s="1">
        <v>0</v>
      </c>
      <c r="E71" s="1">
        <v>2000</v>
      </c>
      <c r="F71" s="1">
        <v>2000</v>
      </c>
      <c r="J71" s="3" t="s">
        <v>195</v>
      </c>
      <c r="K71" s="3" t="s">
        <v>159</v>
      </c>
      <c r="L71" s="1">
        <v>0</v>
      </c>
      <c r="M71" s="1">
        <v>0</v>
      </c>
      <c r="N71" s="1">
        <v>0</v>
      </c>
      <c r="O71" s="1">
        <v>0</v>
      </c>
      <c r="P71" s="10"/>
    </row>
    <row r="72" spans="1:16" ht="15.75" customHeight="1" x14ac:dyDescent="0.25">
      <c r="A72" s="208">
        <v>0</v>
      </c>
      <c r="B72" s="124"/>
      <c r="C72" s="124">
        <v>0</v>
      </c>
      <c r="D72" s="124">
        <v>1500</v>
      </c>
      <c r="E72" s="124">
        <v>1500</v>
      </c>
      <c r="F72" s="124">
        <v>1500</v>
      </c>
      <c r="G72" s="124"/>
      <c r="H72" s="124"/>
      <c r="I72" s="124"/>
      <c r="J72" s="125" t="s">
        <v>196</v>
      </c>
      <c r="K72" s="125" t="s">
        <v>905</v>
      </c>
      <c r="L72" s="124">
        <v>0</v>
      </c>
      <c r="M72" s="124">
        <v>0</v>
      </c>
      <c r="N72" s="124">
        <v>0</v>
      </c>
      <c r="O72" s="124">
        <v>0</v>
      </c>
      <c r="P72" s="126"/>
    </row>
    <row r="73" spans="1:16" ht="15.75" customHeight="1" x14ac:dyDescent="0.25">
      <c r="A73" s="9">
        <v>0</v>
      </c>
      <c r="C73" s="1">
        <v>0</v>
      </c>
      <c r="E73" s="1">
        <v>4000</v>
      </c>
      <c r="F73" s="1">
        <v>4000</v>
      </c>
      <c r="J73" s="3" t="s">
        <v>197</v>
      </c>
      <c r="K73" s="3" t="s">
        <v>161</v>
      </c>
      <c r="L73" s="1">
        <v>11250</v>
      </c>
      <c r="M73" s="1">
        <v>0</v>
      </c>
      <c r="N73" s="1">
        <v>0</v>
      </c>
      <c r="O73" s="1">
        <v>11250</v>
      </c>
      <c r="P73" s="10" t="s">
        <v>1096</v>
      </c>
    </row>
    <row r="74" spans="1:16" ht="15.75" customHeight="1" x14ac:dyDescent="0.25">
      <c r="A74" s="208">
        <v>0</v>
      </c>
      <c r="B74" s="124"/>
      <c r="C74" s="124">
        <v>0</v>
      </c>
      <c r="D74" s="124"/>
      <c r="E74" s="124">
        <v>1200</v>
      </c>
      <c r="F74" s="124">
        <v>1200</v>
      </c>
      <c r="G74" s="124"/>
      <c r="H74" s="124"/>
      <c r="I74" s="124"/>
      <c r="J74" s="125" t="s">
        <v>198</v>
      </c>
      <c r="K74" s="125" t="s">
        <v>56</v>
      </c>
      <c r="L74" s="124">
        <v>2500</v>
      </c>
      <c r="M74" s="124">
        <v>2500</v>
      </c>
      <c r="N74" s="124">
        <v>2500</v>
      </c>
      <c r="O74" s="124">
        <v>2500</v>
      </c>
      <c r="P74" s="126"/>
    </row>
    <row r="75" spans="1:16" ht="15.75" customHeight="1" x14ac:dyDescent="0.25">
      <c r="A75" s="9">
        <v>0</v>
      </c>
      <c r="C75" s="1">
        <v>376.52</v>
      </c>
      <c r="D75" s="1">
        <v>529.78</v>
      </c>
      <c r="E75" s="1">
        <v>4000</v>
      </c>
      <c r="F75" s="1">
        <v>4000</v>
      </c>
      <c r="J75" s="3" t="s">
        <v>199</v>
      </c>
      <c r="K75" s="3" t="s">
        <v>57</v>
      </c>
      <c r="L75" s="1">
        <v>700</v>
      </c>
      <c r="M75" s="1">
        <v>700</v>
      </c>
      <c r="N75" s="1">
        <v>700</v>
      </c>
      <c r="O75" s="1">
        <v>1500</v>
      </c>
      <c r="P75" s="10"/>
    </row>
    <row r="76" spans="1:16" ht="15.75" customHeight="1" x14ac:dyDescent="0.25">
      <c r="A76" s="208">
        <v>0</v>
      </c>
      <c r="B76" s="124"/>
      <c r="C76" s="124">
        <v>151.63</v>
      </c>
      <c r="D76" s="124">
        <v>125</v>
      </c>
      <c r="E76" s="124">
        <v>1500</v>
      </c>
      <c r="F76" s="124">
        <v>1500</v>
      </c>
      <c r="G76" s="124"/>
      <c r="H76" s="124"/>
      <c r="I76" s="124"/>
      <c r="J76" s="125" t="s">
        <v>200</v>
      </c>
      <c r="K76" s="125" t="s">
        <v>58</v>
      </c>
      <c r="L76" s="124">
        <v>250</v>
      </c>
      <c r="M76" s="124">
        <v>250</v>
      </c>
      <c r="N76" s="124">
        <v>250</v>
      </c>
      <c r="O76" s="124">
        <v>1000</v>
      </c>
      <c r="P76" s="126"/>
    </row>
    <row r="77" spans="1:16" ht="15.75" customHeight="1" x14ac:dyDescent="0.25">
      <c r="A77" s="9">
        <v>0</v>
      </c>
      <c r="C77" s="1">
        <v>14.89</v>
      </c>
      <c r="D77" s="1">
        <v>15.11</v>
      </c>
      <c r="E77" s="1">
        <v>20</v>
      </c>
      <c r="F77" s="1">
        <v>20</v>
      </c>
      <c r="J77" s="3" t="s">
        <v>851</v>
      </c>
      <c r="K77" s="3" t="s">
        <v>59</v>
      </c>
      <c r="L77" s="1">
        <v>50</v>
      </c>
      <c r="M77" s="1">
        <v>0</v>
      </c>
      <c r="N77" s="1">
        <v>0</v>
      </c>
      <c r="O77" s="1">
        <v>1200</v>
      </c>
      <c r="P77" s="24"/>
    </row>
    <row r="78" spans="1:16" ht="15.75" customHeight="1" x14ac:dyDescent="0.25">
      <c r="A78" s="208">
        <v>0</v>
      </c>
      <c r="B78" s="124"/>
      <c r="C78" s="124">
        <v>0</v>
      </c>
      <c r="D78" s="124">
        <v>45759.25</v>
      </c>
      <c r="E78" s="124">
        <v>0</v>
      </c>
      <c r="F78" s="124">
        <v>0</v>
      </c>
      <c r="G78" s="124"/>
      <c r="H78" s="124"/>
      <c r="I78" s="124"/>
      <c r="J78" s="125" t="s">
        <v>850</v>
      </c>
      <c r="K78" s="125" t="s">
        <v>60</v>
      </c>
      <c r="L78" s="124">
        <v>8700</v>
      </c>
      <c r="M78" s="124">
        <v>8700</v>
      </c>
      <c r="N78" s="124">
        <v>8700</v>
      </c>
      <c r="O78" s="124">
        <v>13000</v>
      </c>
      <c r="P78" s="126"/>
    </row>
    <row r="79" spans="1:16" ht="15" customHeight="1" thickBot="1" x14ac:dyDescent="0.3">
      <c r="A79" s="163">
        <f t="shared" ref="A79:F79" si="5">SUM(A53:A78)</f>
        <v>98865.489999999991</v>
      </c>
      <c r="B79" s="120">
        <f t="shared" si="5"/>
        <v>94071</v>
      </c>
      <c r="C79" s="120">
        <f t="shared" si="5"/>
        <v>79237.590000000011</v>
      </c>
      <c r="D79" s="120">
        <f t="shared" si="5"/>
        <v>186334.97</v>
      </c>
      <c r="E79" s="120">
        <f t="shared" si="5"/>
        <v>105320</v>
      </c>
      <c r="F79" s="120">
        <f t="shared" si="5"/>
        <v>105320</v>
      </c>
      <c r="G79" s="120"/>
      <c r="H79" s="120"/>
      <c r="I79" s="120"/>
      <c r="J79" s="121"/>
      <c r="K79" s="121"/>
      <c r="L79" s="120">
        <f>SUM(L53:L78)</f>
        <v>163150</v>
      </c>
      <c r="M79" s="120">
        <f>SUM(M53:M78)</f>
        <v>151850</v>
      </c>
      <c r="N79" s="120">
        <f>SUM(N53:N78)</f>
        <v>151850</v>
      </c>
      <c r="O79" s="120">
        <f>SUM(O52:O78)</f>
        <v>175450</v>
      </c>
      <c r="P79" s="122" t="s">
        <v>590</v>
      </c>
    </row>
    <row r="80" spans="1:16" ht="3" customHeight="1" thickBot="1" x14ac:dyDescent="0.3"/>
    <row r="81" spans="1:16" ht="15.75" customHeight="1" x14ac:dyDescent="0.25">
      <c r="A81" s="162"/>
      <c r="B81" s="428" t="s">
        <v>881</v>
      </c>
      <c r="C81" s="117"/>
      <c r="D81" s="117"/>
      <c r="E81" s="117"/>
      <c r="F81" s="117"/>
      <c r="G81" s="117"/>
      <c r="H81" s="117"/>
      <c r="I81" s="117" t="s">
        <v>61</v>
      </c>
      <c r="J81" s="118"/>
      <c r="K81" s="118"/>
      <c r="L81" s="117"/>
      <c r="M81" s="117"/>
      <c r="N81" s="117"/>
      <c r="O81" s="117"/>
      <c r="P81" s="119"/>
    </row>
    <row r="82" spans="1:16" ht="15.75" customHeight="1" x14ac:dyDescent="0.25">
      <c r="A82" s="9">
        <v>1551798.59</v>
      </c>
      <c r="B82" s="1">
        <v>1539354</v>
      </c>
      <c r="C82" s="1">
        <v>2415565.54</v>
      </c>
      <c r="D82" s="1">
        <v>703743.07</v>
      </c>
      <c r="E82" s="1">
        <v>1200000</v>
      </c>
      <c r="F82" s="1">
        <v>1200000</v>
      </c>
      <c r="J82" s="3" t="s">
        <v>201</v>
      </c>
      <c r="K82" s="3" t="s">
        <v>162</v>
      </c>
      <c r="L82" s="1">
        <v>0</v>
      </c>
      <c r="M82" s="1">
        <v>0</v>
      </c>
      <c r="N82" s="1">
        <v>0</v>
      </c>
      <c r="O82" s="1">
        <v>0</v>
      </c>
      <c r="P82" s="10"/>
    </row>
    <row r="83" spans="1:16" ht="15.75" customHeight="1" x14ac:dyDescent="0.25">
      <c r="A83" s="9">
        <v>0</v>
      </c>
      <c r="C83" s="1">
        <v>0</v>
      </c>
      <c r="D83" s="1">
        <v>0</v>
      </c>
      <c r="E83" s="1">
        <v>5000</v>
      </c>
      <c r="F83" s="1">
        <v>5000</v>
      </c>
      <c r="J83" s="3" t="s">
        <v>202</v>
      </c>
      <c r="K83" s="3" t="s">
        <v>163</v>
      </c>
      <c r="L83" s="1">
        <v>0</v>
      </c>
      <c r="M83" s="1">
        <v>9750</v>
      </c>
      <c r="N83" s="1">
        <v>9750</v>
      </c>
      <c r="O83" s="1">
        <v>0</v>
      </c>
      <c r="P83" s="10"/>
    </row>
    <row r="84" spans="1:16" ht="15" customHeight="1" thickBot="1" x14ac:dyDescent="0.3">
      <c r="A84" s="163">
        <f t="shared" ref="A84:F84" si="6">SUM(A82:A83)</f>
        <v>1551798.59</v>
      </c>
      <c r="B84" s="120">
        <f t="shared" si="6"/>
        <v>1539354</v>
      </c>
      <c r="C84" s="120">
        <f t="shared" si="6"/>
        <v>2415565.54</v>
      </c>
      <c r="D84" s="120">
        <f t="shared" si="6"/>
        <v>703743.07</v>
      </c>
      <c r="E84" s="120">
        <f t="shared" si="6"/>
        <v>1205000</v>
      </c>
      <c r="F84" s="120">
        <f t="shared" si="6"/>
        <v>1205000</v>
      </c>
      <c r="G84" s="120"/>
      <c r="H84" s="120"/>
      <c r="I84" s="120"/>
      <c r="J84" s="121"/>
      <c r="K84" s="121"/>
      <c r="L84" s="120">
        <f>SUM(L82:L83)</f>
        <v>0</v>
      </c>
      <c r="M84" s="120">
        <f>SUM(M82:M83)</f>
        <v>9750</v>
      </c>
      <c r="N84" s="120">
        <f>SUM(N82:N83)</f>
        <v>9750</v>
      </c>
      <c r="O84" s="120">
        <f>SUM(O82:O83)</f>
        <v>0</v>
      </c>
      <c r="P84" s="122" t="s">
        <v>631</v>
      </c>
    </row>
    <row r="85" spans="1:16" ht="3" customHeight="1" thickBot="1" x14ac:dyDescent="0.3"/>
    <row r="86" spans="1:16" ht="15.75" customHeight="1" x14ac:dyDescent="0.25">
      <c r="A86" s="162"/>
      <c r="B86" s="117"/>
      <c r="C86" s="117"/>
      <c r="D86" s="117"/>
      <c r="E86" s="117"/>
      <c r="F86" s="117"/>
      <c r="G86" s="117"/>
      <c r="H86" s="117"/>
      <c r="I86" s="117" t="s">
        <v>721</v>
      </c>
      <c r="J86" s="118"/>
      <c r="K86" s="118"/>
      <c r="L86" s="117"/>
      <c r="M86" s="117"/>
      <c r="N86" s="117"/>
      <c r="O86" s="117"/>
      <c r="P86" s="119"/>
    </row>
    <row r="87" spans="1:16" ht="15" customHeight="1" x14ac:dyDescent="0.25">
      <c r="A87" s="208">
        <v>0</v>
      </c>
      <c r="B87" s="124"/>
      <c r="C87" s="124">
        <v>0</v>
      </c>
      <c r="D87" s="124"/>
      <c r="E87" s="124">
        <v>0</v>
      </c>
      <c r="F87" s="124">
        <v>0</v>
      </c>
      <c r="G87" s="124"/>
      <c r="H87" s="124"/>
      <c r="I87" s="124"/>
      <c r="J87" s="125" t="s">
        <v>713</v>
      </c>
      <c r="K87" s="125" t="s">
        <v>1086</v>
      </c>
      <c r="L87" s="124">
        <v>113900</v>
      </c>
      <c r="M87" s="124">
        <v>113900</v>
      </c>
      <c r="N87" s="124">
        <v>113900</v>
      </c>
      <c r="O87" s="124">
        <v>70758</v>
      </c>
      <c r="P87" s="126"/>
    </row>
    <row r="88" spans="1:16" ht="15" customHeight="1" x14ac:dyDescent="0.25">
      <c r="A88" s="9"/>
      <c r="J88" s="3" t="s">
        <v>1054</v>
      </c>
      <c r="K88" s="3" t="s">
        <v>1029</v>
      </c>
      <c r="O88" s="1">
        <v>22797</v>
      </c>
      <c r="P88" s="10"/>
    </row>
    <row r="89" spans="1:16" ht="15" customHeight="1" x14ac:dyDescent="0.25">
      <c r="A89" s="208">
        <v>0</v>
      </c>
      <c r="B89" s="124"/>
      <c r="C89" s="124">
        <v>0</v>
      </c>
      <c r="D89" s="124"/>
      <c r="E89" s="124">
        <v>0</v>
      </c>
      <c r="F89" s="124">
        <v>0</v>
      </c>
      <c r="G89" s="124"/>
      <c r="H89" s="124"/>
      <c r="I89" s="124"/>
      <c r="J89" s="125" t="s">
        <v>714</v>
      </c>
      <c r="K89" s="125" t="s">
        <v>672</v>
      </c>
      <c r="L89" s="124">
        <v>0</v>
      </c>
      <c r="M89" s="124">
        <v>0</v>
      </c>
      <c r="N89" s="124">
        <v>0</v>
      </c>
      <c r="O89" s="124">
        <v>19605</v>
      </c>
      <c r="P89" s="126"/>
    </row>
    <row r="90" spans="1:16" ht="15" customHeight="1" x14ac:dyDescent="0.25">
      <c r="A90" s="9"/>
      <c r="J90" s="3" t="s">
        <v>1094</v>
      </c>
      <c r="K90" s="3" t="s">
        <v>1085</v>
      </c>
      <c r="O90" s="1">
        <v>90048</v>
      </c>
      <c r="P90" s="10"/>
    </row>
    <row r="91" spans="1:16" ht="15" customHeight="1" thickBot="1" x14ac:dyDescent="0.3">
      <c r="A91" s="163">
        <f>SUM(A87:A89)</f>
        <v>0</v>
      </c>
      <c r="B91" s="120"/>
      <c r="C91" s="120">
        <f>SUM(C87:C89)</f>
        <v>0</v>
      </c>
      <c r="D91" s="120"/>
      <c r="E91" s="120">
        <f>SUM(E87:E89)</f>
        <v>0</v>
      </c>
      <c r="F91" s="120">
        <f>SUM(F87:F89)</f>
        <v>0</v>
      </c>
      <c r="G91" s="120"/>
      <c r="H91" s="120"/>
      <c r="I91" s="120"/>
      <c r="J91" s="121"/>
      <c r="K91" s="121"/>
      <c r="L91" s="120">
        <f>SUM(L87:L89)</f>
        <v>113900</v>
      </c>
      <c r="M91" s="120">
        <f>SUM(M87:M89)</f>
        <v>113900</v>
      </c>
      <c r="N91" s="120">
        <f>SUM(N87:N89)</f>
        <v>113900</v>
      </c>
      <c r="O91" s="120">
        <f>SUM(O87:O90)</f>
        <v>203208</v>
      </c>
      <c r="P91" s="122" t="s">
        <v>632</v>
      </c>
    </row>
    <row r="92" spans="1:16" ht="3" customHeight="1" thickBot="1" x14ac:dyDescent="0.3"/>
    <row r="93" spans="1:16" ht="15.75" customHeight="1" x14ac:dyDescent="0.25">
      <c r="A93" s="162"/>
      <c r="B93" s="117"/>
      <c r="C93" s="117"/>
      <c r="D93" s="117"/>
      <c r="E93" s="117"/>
      <c r="F93" s="117"/>
      <c r="G93" s="117"/>
      <c r="H93" s="117"/>
      <c r="I93" s="117" t="s">
        <v>64</v>
      </c>
      <c r="J93" s="118"/>
      <c r="K93" s="118"/>
      <c r="L93" s="117"/>
      <c r="M93" s="117"/>
      <c r="N93" s="117"/>
      <c r="O93" s="117"/>
      <c r="P93" s="119"/>
    </row>
    <row r="94" spans="1:16" ht="15.75" customHeight="1" x14ac:dyDescent="0.25">
      <c r="A94" s="9">
        <v>0</v>
      </c>
      <c r="C94" s="1">
        <v>0</v>
      </c>
      <c r="E94" s="1">
        <v>0</v>
      </c>
      <c r="F94" s="1">
        <v>0</v>
      </c>
      <c r="J94" s="3" t="s">
        <v>203</v>
      </c>
      <c r="K94" s="3" t="s">
        <v>724</v>
      </c>
      <c r="L94" s="1">
        <v>0</v>
      </c>
      <c r="M94" s="1">
        <v>0</v>
      </c>
      <c r="N94" s="1">
        <v>0</v>
      </c>
      <c r="O94" s="1">
        <v>0</v>
      </c>
      <c r="P94" s="10"/>
    </row>
    <row r="95" spans="1:16" ht="15.75" customHeight="1" x14ac:dyDescent="0.25">
      <c r="A95" s="208">
        <v>25000</v>
      </c>
      <c r="B95" s="124"/>
      <c r="C95" s="124">
        <v>1000</v>
      </c>
      <c r="D95" s="124">
        <v>1000</v>
      </c>
      <c r="E95" s="124">
        <v>1000</v>
      </c>
      <c r="F95" s="124">
        <v>1000</v>
      </c>
      <c r="G95" s="124"/>
      <c r="H95" s="124"/>
      <c r="I95" s="124"/>
      <c r="J95" s="125" t="s">
        <v>204</v>
      </c>
      <c r="K95" s="125" t="s">
        <v>137</v>
      </c>
      <c r="L95" s="124">
        <v>2500</v>
      </c>
      <c r="M95" s="124">
        <v>4000</v>
      </c>
      <c r="N95" s="124">
        <v>4000</v>
      </c>
      <c r="O95" s="124">
        <v>1000</v>
      </c>
      <c r="P95" s="352"/>
    </row>
    <row r="96" spans="1:16" ht="15" customHeight="1" thickBot="1" x14ac:dyDescent="0.3">
      <c r="A96" s="163">
        <f>SUM(A94:A95)</f>
        <v>25000</v>
      </c>
      <c r="B96" s="120"/>
      <c r="C96" s="120">
        <f>SUM(C94:C95)</f>
        <v>1000</v>
      </c>
      <c r="D96" s="120">
        <f>SUM(D95)</f>
        <v>1000</v>
      </c>
      <c r="E96" s="120">
        <f>SUM(E94:E95)</f>
        <v>1000</v>
      </c>
      <c r="F96" s="120">
        <f>SUM(F94:F95)</f>
        <v>1000</v>
      </c>
      <c r="G96" s="120"/>
      <c r="H96" s="120"/>
      <c r="I96" s="120"/>
      <c r="J96" s="121"/>
      <c r="K96" s="121"/>
      <c r="L96" s="120">
        <f>SUM(L94:L95)</f>
        <v>2500</v>
      </c>
      <c r="M96" s="120">
        <f>SUM(M94:M95)</f>
        <v>4000</v>
      </c>
      <c r="N96" s="120">
        <f>SUM(N94:N95)</f>
        <v>4000</v>
      </c>
      <c r="O96" s="120">
        <f>SUM(O94:O95)</f>
        <v>1000</v>
      </c>
      <c r="P96" s="122" t="s">
        <v>596</v>
      </c>
    </row>
    <row r="97" spans="1:16" ht="3" customHeight="1" thickBot="1" x14ac:dyDescent="0.3"/>
    <row r="98" spans="1:16" ht="15.75" customHeight="1" x14ac:dyDescent="0.25">
      <c r="A98" s="162"/>
      <c r="B98" s="117"/>
      <c r="C98" s="117"/>
      <c r="D98" s="117"/>
      <c r="E98" s="117"/>
      <c r="F98" s="117"/>
      <c r="G98" s="117"/>
      <c r="H98" s="117"/>
      <c r="I98" s="117" t="s">
        <v>65</v>
      </c>
      <c r="J98" s="118"/>
      <c r="K98" s="118"/>
      <c r="L98" s="117"/>
      <c r="M98" s="117"/>
      <c r="N98" s="117"/>
      <c r="O98" s="117"/>
      <c r="P98" s="119"/>
    </row>
    <row r="99" spans="1:16" ht="15.75" customHeight="1" x14ac:dyDescent="0.25">
      <c r="A99" s="9"/>
      <c r="J99" s="3" t="s">
        <v>559</v>
      </c>
      <c r="K99" s="3" t="s">
        <v>164</v>
      </c>
      <c r="L99" s="1">
        <v>35950</v>
      </c>
      <c r="M99" s="1">
        <v>35950</v>
      </c>
      <c r="N99" s="1">
        <v>35950</v>
      </c>
      <c r="O99" s="1">
        <v>28999.17</v>
      </c>
      <c r="P99" s="10"/>
    </row>
    <row r="100" spans="1:16" ht="15" customHeight="1" thickBot="1" x14ac:dyDescent="0.3">
      <c r="A100" s="163">
        <f>SUM(A99)</f>
        <v>0</v>
      </c>
      <c r="B100" s="120"/>
      <c r="C100" s="120">
        <f>SUM(C99)</f>
        <v>0</v>
      </c>
      <c r="D100" s="120"/>
      <c r="E100" s="120">
        <f>SUM(E99)</f>
        <v>0</v>
      </c>
      <c r="F100" s="120">
        <f>SUM(F99)</f>
        <v>0</v>
      </c>
      <c r="G100" s="120"/>
      <c r="H100" s="120"/>
      <c r="I100" s="120"/>
      <c r="J100" s="121"/>
      <c r="K100" s="121"/>
      <c r="L100" s="120">
        <f>SUM(L99)</f>
        <v>35950</v>
      </c>
      <c r="M100" s="120">
        <f>SUM(M99)</f>
        <v>35950</v>
      </c>
      <c r="N100" s="120">
        <f>SUM(N99)</f>
        <v>35950</v>
      </c>
      <c r="O100" s="120">
        <f>SUM(O99)</f>
        <v>28999.17</v>
      </c>
      <c r="P100" s="122" t="s">
        <v>603</v>
      </c>
    </row>
    <row r="101" spans="1:16" ht="3" customHeight="1" thickBot="1" x14ac:dyDescent="0.3"/>
    <row r="102" spans="1:16" ht="15" customHeight="1" x14ac:dyDescent="0.25">
      <c r="A102" s="162"/>
      <c r="B102" s="117"/>
      <c r="C102" s="117"/>
      <c r="D102" s="117"/>
      <c r="E102" s="117"/>
      <c r="F102" s="117"/>
      <c r="G102" s="117"/>
      <c r="H102" s="117"/>
      <c r="I102" s="117" t="s">
        <v>67</v>
      </c>
      <c r="J102" s="118"/>
      <c r="K102" s="118"/>
      <c r="L102" s="117"/>
      <c r="M102" s="117"/>
      <c r="N102" s="117"/>
      <c r="O102" s="117"/>
      <c r="P102" s="119"/>
    </row>
    <row r="103" spans="1:16" ht="15" customHeight="1" thickBot="1" x14ac:dyDescent="0.3">
      <c r="A103" s="163">
        <v>0</v>
      </c>
      <c r="B103" s="120"/>
      <c r="C103" s="120">
        <v>0</v>
      </c>
      <c r="D103" s="120"/>
      <c r="E103" s="120">
        <v>0</v>
      </c>
      <c r="F103" s="120">
        <v>0</v>
      </c>
      <c r="G103" s="120"/>
      <c r="H103" s="120"/>
      <c r="I103" s="120"/>
      <c r="J103" s="121"/>
      <c r="K103" s="121"/>
      <c r="L103" s="120">
        <v>0</v>
      </c>
      <c r="M103" s="120">
        <v>0</v>
      </c>
      <c r="N103" s="120">
        <v>0</v>
      </c>
      <c r="O103" s="120">
        <v>0</v>
      </c>
      <c r="P103" s="122" t="s">
        <v>604</v>
      </c>
    </row>
    <row r="104" spans="1:16" ht="3" customHeight="1" thickBot="1" x14ac:dyDescent="0.3"/>
    <row r="105" spans="1:16" ht="15" customHeight="1" thickBot="1" x14ac:dyDescent="0.3">
      <c r="A105" s="210">
        <f t="shared" ref="A105:F105" si="7">SUM(A103,A100,A96,A91,A84,A79,A49)</f>
        <v>1761803.6900000002</v>
      </c>
      <c r="B105" s="210">
        <f t="shared" si="7"/>
        <v>1720179</v>
      </c>
      <c r="C105" s="211">
        <f t="shared" si="7"/>
        <v>2587107.63</v>
      </c>
      <c r="D105" s="211">
        <f t="shared" si="7"/>
        <v>952956.7</v>
      </c>
      <c r="E105" s="211">
        <f t="shared" si="7"/>
        <v>1395220</v>
      </c>
      <c r="F105" s="211">
        <f t="shared" si="7"/>
        <v>1395220</v>
      </c>
      <c r="G105" s="211"/>
      <c r="H105" s="211"/>
      <c r="I105" s="211"/>
      <c r="J105" s="212"/>
      <c r="K105" s="212"/>
      <c r="L105" s="211">
        <f>SUM(L103,L100,L96,L91,L84,L79,L49)</f>
        <v>376300</v>
      </c>
      <c r="M105" s="211">
        <f>SUM(M103,M100,M96,M91,M84,M79,M49)</f>
        <v>376300</v>
      </c>
      <c r="N105" s="211">
        <f>SUM(N103,N100,N96,N91,N84,N79,N49)</f>
        <v>376300</v>
      </c>
      <c r="O105" s="211">
        <f>SUM(O103,O100,O96,O91,O84,O79,O49)</f>
        <v>466757.17</v>
      </c>
      <c r="P105" s="213" t="s">
        <v>653</v>
      </c>
    </row>
    <row r="106" spans="1:16" ht="3" customHeight="1" thickBot="1" x14ac:dyDescent="0.3"/>
    <row r="107" spans="1:16" ht="15" customHeight="1" thickBot="1" x14ac:dyDescent="0.3">
      <c r="A107" s="210">
        <f t="shared" ref="A107:F107" si="8">A38-A105</f>
        <v>914.25999999977648</v>
      </c>
      <c r="B107" s="210">
        <f t="shared" si="8"/>
        <v>-92650</v>
      </c>
      <c r="C107" s="211">
        <f t="shared" si="8"/>
        <v>-278877.25999999978</v>
      </c>
      <c r="D107" s="211">
        <f t="shared" si="8"/>
        <v>-131450.82999999984</v>
      </c>
      <c r="E107" s="211">
        <f t="shared" si="8"/>
        <v>35280</v>
      </c>
      <c r="F107" s="211">
        <f t="shared" si="8"/>
        <v>35280</v>
      </c>
      <c r="G107" s="211"/>
      <c r="H107" s="211"/>
      <c r="I107" s="211"/>
      <c r="J107" s="212"/>
      <c r="K107" s="212"/>
      <c r="L107" s="211">
        <f>L38-L105</f>
        <v>0</v>
      </c>
      <c r="M107" s="211">
        <f>M38-M105</f>
        <v>0</v>
      </c>
      <c r="N107" s="211">
        <f>N38-N105</f>
        <v>0</v>
      </c>
      <c r="O107" s="211">
        <f>O38-O105</f>
        <v>0</v>
      </c>
      <c r="P107" s="213" t="s">
        <v>606</v>
      </c>
    </row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sortState xmlns:xlrd2="http://schemas.microsoft.com/office/spreadsheetml/2017/richdata2" ref="A27:AI32">
    <sortCondition ref="J27:J32"/>
  </sortState>
  <printOptions headings="1"/>
  <pageMargins left="0.2" right="0.2" top="0.75" bottom="0.75" header="0.3" footer="0.3"/>
  <pageSetup paperSize="5" scale="58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P978"/>
  <sheetViews>
    <sheetView zoomScale="70" zoomScaleNormal="70" workbookViewId="0">
      <pane ySplit="3" topLeftCell="A7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15.140625" style="1" customWidth="1"/>
    <col min="3" max="3" width="17" style="1" customWidth="1"/>
    <col min="4" max="4" width="0.140625" style="1" customWidth="1"/>
    <col min="5" max="6" width="17" style="1" customWidth="1"/>
    <col min="7" max="9" width="0.28515625" style="1" customWidth="1"/>
    <col min="10" max="10" width="14.28515625" style="3" customWidth="1"/>
    <col min="11" max="11" width="42" style="3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63" t="s">
        <v>676</v>
      </c>
      <c r="B1" s="64" t="s">
        <v>1004</v>
      </c>
      <c r="C1" s="64" t="s">
        <v>676</v>
      </c>
      <c r="D1" s="436" t="s">
        <v>1034</v>
      </c>
      <c r="E1" s="64" t="s">
        <v>678</v>
      </c>
      <c r="F1" s="64" t="s">
        <v>924</v>
      </c>
      <c r="G1" s="65" t="s">
        <v>0</v>
      </c>
      <c r="H1" s="64"/>
      <c r="I1" s="64"/>
      <c r="J1" s="65"/>
      <c r="K1" s="65"/>
      <c r="L1" s="64" t="s">
        <v>601</v>
      </c>
      <c r="M1" s="64" t="s">
        <v>919</v>
      </c>
      <c r="N1" s="64" t="s">
        <v>918</v>
      </c>
      <c r="O1" s="64" t="s">
        <v>924</v>
      </c>
      <c r="P1" s="66"/>
    </row>
    <row r="2" spans="1:16" ht="3" customHeight="1" x14ac:dyDescent="0.25">
      <c r="A2" s="67"/>
      <c r="B2" s="68"/>
      <c r="C2" s="68"/>
      <c r="D2" s="437"/>
      <c r="E2" s="68"/>
      <c r="F2" s="68"/>
      <c r="G2" s="68"/>
      <c r="H2" s="68"/>
      <c r="I2" s="68"/>
      <c r="J2" s="69"/>
      <c r="K2" s="69"/>
      <c r="L2" s="68"/>
      <c r="M2" s="68"/>
      <c r="N2" s="68"/>
      <c r="O2" s="68"/>
      <c r="P2" s="70"/>
    </row>
    <row r="3" spans="1:16" ht="16.5" thickBot="1" x14ac:dyDescent="0.3">
      <c r="A3" s="71" t="s">
        <v>602</v>
      </c>
      <c r="B3" s="72" t="s">
        <v>602</v>
      </c>
      <c r="C3" s="72" t="s">
        <v>677</v>
      </c>
      <c r="D3" s="438" t="s">
        <v>1035</v>
      </c>
      <c r="E3" s="72" t="s">
        <v>730</v>
      </c>
      <c r="F3" s="72" t="s">
        <v>730</v>
      </c>
      <c r="G3" s="226" t="s">
        <v>685</v>
      </c>
      <c r="H3" s="72"/>
      <c r="I3" s="72"/>
      <c r="J3" s="73"/>
      <c r="K3" s="73"/>
      <c r="L3" s="72" t="s">
        <v>775</v>
      </c>
      <c r="M3" s="72" t="s">
        <v>775</v>
      </c>
      <c r="N3" s="72" t="s">
        <v>775</v>
      </c>
      <c r="O3" s="72" t="s">
        <v>775</v>
      </c>
      <c r="P3" s="74"/>
    </row>
    <row r="4" spans="1:16" ht="3" customHeight="1" thickBot="1" x14ac:dyDescent="0.3"/>
    <row r="5" spans="1:16" s="54" customFormat="1" ht="16.5" thickBot="1" x14ac:dyDescent="0.3">
      <c r="A5" s="59"/>
      <c r="B5" s="60"/>
      <c r="C5" s="60"/>
      <c r="D5" s="60"/>
      <c r="E5" s="60"/>
      <c r="F5" s="60"/>
      <c r="G5" s="60"/>
      <c r="H5" s="61" t="s">
        <v>171</v>
      </c>
      <c r="I5" s="60"/>
      <c r="J5" s="61"/>
      <c r="K5" s="61"/>
      <c r="L5" s="60"/>
      <c r="M5" s="60"/>
      <c r="N5" s="60"/>
      <c r="O5" s="60"/>
      <c r="P5" s="62"/>
    </row>
    <row r="6" spans="1:16" ht="2.25" customHeight="1" thickBot="1" x14ac:dyDescent="0.3"/>
    <row r="7" spans="1:16" ht="15" customHeight="1" x14ac:dyDescent="0.25">
      <c r="A7" s="90"/>
      <c r="B7" s="429"/>
      <c r="C7" s="91"/>
      <c r="D7" s="91"/>
      <c r="E7" s="91"/>
      <c r="F7" s="91"/>
      <c r="G7" s="91"/>
      <c r="H7" s="91"/>
      <c r="I7" s="92" t="s">
        <v>1</v>
      </c>
      <c r="J7" s="92"/>
      <c r="K7" s="92"/>
      <c r="L7" s="91"/>
      <c r="M7" s="91"/>
      <c r="N7" s="91"/>
      <c r="O7" s="91"/>
      <c r="P7" s="93"/>
    </row>
    <row r="8" spans="1:16" ht="15.75" x14ac:dyDescent="0.25">
      <c r="A8" s="9">
        <v>132894.48000000001</v>
      </c>
      <c r="B8" s="1">
        <v>132895</v>
      </c>
      <c r="C8" s="1">
        <f>B67</f>
        <v>55311</v>
      </c>
      <c r="D8" s="1">
        <f>C67</f>
        <v>54112.38</v>
      </c>
      <c r="E8" s="1">
        <v>95000</v>
      </c>
      <c r="F8" s="1">
        <v>95000</v>
      </c>
      <c r="J8" s="3" t="s">
        <v>430</v>
      </c>
      <c r="K8" s="3" t="s">
        <v>2</v>
      </c>
      <c r="L8" s="1">
        <v>111050</v>
      </c>
      <c r="M8" s="1">
        <v>111050</v>
      </c>
      <c r="N8" s="1">
        <v>111050</v>
      </c>
      <c r="O8" s="1">
        <f>D67</f>
        <v>60053.919999999998</v>
      </c>
      <c r="P8" s="10"/>
    </row>
    <row r="9" spans="1:16" ht="15" customHeight="1" thickBot="1" x14ac:dyDescent="0.3">
      <c r="A9" s="94">
        <f t="shared" ref="A9:F9" si="0">SUM(A8)</f>
        <v>132894.48000000001</v>
      </c>
      <c r="B9" s="95">
        <f t="shared" si="0"/>
        <v>132895</v>
      </c>
      <c r="C9" s="95">
        <f t="shared" si="0"/>
        <v>55311</v>
      </c>
      <c r="D9" s="95">
        <f t="shared" si="0"/>
        <v>54112.38</v>
      </c>
      <c r="E9" s="95">
        <f t="shared" si="0"/>
        <v>95000</v>
      </c>
      <c r="F9" s="95">
        <f t="shared" si="0"/>
        <v>95000</v>
      </c>
      <c r="G9" s="95"/>
      <c r="H9" s="95"/>
      <c r="I9" s="95"/>
      <c r="J9" s="96"/>
      <c r="K9" s="96"/>
      <c r="L9" s="95">
        <f>SUM(L8)</f>
        <v>111050</v>
      </c>
      <c r="M9" s="95">
        <f>SUM(M8)</f>
        <v>111050</v>
      </c>
      <c r="N9" s="95">
        <f>SUM(N8)</f>
        <v>111050</v>
      </c>
      <c r="O9" s="95">
        <f>SUM(O8)</f>
        <v>60053.919999999998</v>
      </c>
      <c r="P9" s="97" t="s">
        <v>618</v>
      </c>
    </row>
    <row r="10" spans="1:16" ht="3" customHeight="1" thickBot="1" x14ac:dyDescent="0.3"/>
    <row r="11" spans="1:16" ht="15.75" x14ac:dyDescent="0.25">
      <c r="A11" s="90"/>
      <c r="B11" s="91"/>
      <c r="C11" s="91"/>
      <c r="D11" s="91"/>
      <c r="E11" s="91"/>
      <c r="F11" s="91"/>
      <c r="G11" s="91"/>
      <c r="H11" s="91"/>
      <c r="I11" s="91" t="s">
        <v>3</v>
      </c>
      <c r="J11" s="92"/>
      <c r="K11" s="92"/>
      <c r="L11" s="91"/>
      <c r="M11" s="91"/>
      <c r="N11" s="91"/>
      <c r="O11" s="91"/>
      <c r="P11" s="93"/>
    </row>
    <row r="12" spans="1:16" ht="15.75" x14ac:dyDescent="0.25">
      <c r="A12" s="9">
        <v>0</v>
      </c>
      <c r="C12" s="1">
        <v>0</v>
      </c>
      <c r="E12" s="1">
        <v>0</v>
      </c>
      <c r="F12" s="1">
        <v>0</v>
      </c>
      <c r="J12" s="3" t="s">
        <v>431</v>
      </c>
      <c r="K12" s="3" t="s">
        <v>4</v>
      </c>
      <c r="L12" s="1">
        <v>0</v>
      </c>
      <c r="M12" s="1">
        <v>0</v>
      </c>
      <c r="N12" s="1">
        <v>0</v>
      </c>
      <c r="O12" s="1">
        <v>0</v>
      </c>
      <c r="P12" s="10"/>
    </row>
    <row r="13" spans="1:16" ht="15.75" x14ac:dyDescent="0.25">
      <c r="A13" s="98">
        <v>2575.1</v>
      </c>
      <c r="B13" s="99">
        <v>1694</v>
      </c>
      <c r="C13" s="99">
        <v>0</v>
      </c>
      <c r="D13" s="99"/>
      <c r="E13" s="99">
        <v>315</v>
      </c>
      <c r="F13" s="99">
        <v>315</v>
      </c>
      <c r="G13" s="99"/>
      <c r="H13" s="99"/>
      <c r="I13" s="99"/>
      <c r="J13" s="100" t="s">
        <v>432</v>
      </c>
      <c r="K13" s="100" t="s">
        <v>98</v>
      </c>
      <c r="L13" s="99">
        <v>0</v>
      </c>
      <c r="M13" s="99">
        <v>0</v>
      </c>
      <c r="N13" s="99">
        <v>0</v>
      </c>
      <c r="O13" s="99">
        <v>500</v>
      </c>
      <c r="P13" s="101"/>
    </row>
    <row r="14" spans="1:16" ht="15" customHeight="1" thickBot="1" x14ac:dyDescent="0.3">
      <c r="A14" s="94">
        <f>SUM(A12:A13)</f>
        <v>2575.1</v>
      </c>
      <c r="B14" s="95">
        <f>SUM(B13)</f>
        <v>1694</v>
      </c>
      <c r="C14" s="95">
        <f>SUM(C12:C13)</f>
        <v>0</v>
      </c>
      <c r="D14" s="95"/>
      <c r="E14" s="95">
        <f>SUM(E12:E13)</f>
        <v>315</v>
      </c>
      <c r="F14" s="95">
        <f>SUM(F12:F13)</f>
        <v>315</v>
      </c>
      <c r="G14" s="95"/>
      <c r="H14" s="95"/>
      <c r="I14" s="95"/>
      <c r="J14" s="96"/>
      <c r="K14" s="96"/>
      <c r="L14" s="95">
        <f>SUM(L12:L13)</f>
        <v>0</v>
      </c>
      <c r="M14" s="95">
        <f>SUM(M12:M13)</f>
        <v>0</v>
      </c>
      <c r="N14" s="95">
        <f>SUM(N12:N13)</f>
        <v>0</v>
      </c>
      <c r="O14" s="95">
        <f>SUM(O12:O13)</f>
        <v>500</v>
      </c>
      <c r="P14" s="97" t="s">
        <v>599</v>
      </c>
    </row>
    <row r="15" spans="1:16" ht="3" customHeight="1" thickBot="1" x14ac:dyDescent="0.3"/>
    <row r="16" spans="1:16" ht="15.75" x14ac:dyDescent="0.25">
      <c r="A16" s="90"/>
      <c r="B16" s="91"/>
      <c r="C16" s="91"/>
      <c r="D16" s="91"/>
      <c r="E16" s="91"/>
      <c r="F16" s="91"/>
      <c r="G16" s="91"/>
      <c r="H16" s="91"/>
      <c r="I16" s="91" t="s">
        <v>20</v>
      </c>
      <c r="J16" s="92"/>
      <c r="K16" s="92"/>
      <c r="L16" s="91"/>
      <c r="M16" s="91"/>
      <c r="N16" s="91"/>
      <c r="O16" s="91"/>
      <c r="P16" s="93"/>
    </row>
    <row r="17" spans="1:16" ht="15" customHeight="1" thickBot="1" x14ac:dyDescent="0.3">
      <c r="A17" s="94">
        <v>0</v>
      </c>
      <c r="B17" s="95"/>
      <c r="C17" s="95">
        <v>0</v>
      </c>
      <c r="D17" s="95"/>
      <c r="E17" s="95">
        <v>0</v>
      </c>
      <c r="F17" s="95">
        <v>0</v>
      </c>
      <c r="G17" s="95"/>
      <c r="H17" s="95"/>
      <c r="I17" s="95"/>
      <c r="J17" s="96"/>
      <c r="K17" s="96"/>
      <c r="L17" s="95">
        <v>0</v>
      </c>
      <c r="M17" s="95">
        <v>0</v>
      </c>
      <c r="N17" s="95">
        <v>0</v>
      </c>
      <c r="O17" s="95">
        <v>0</v>
      </c>
      <c r="P17" s="97" t="s">
        <v>598</v>
      </c>
    </row>
    <row r="18" spans="1:16" ht="3" customHeight="1" thickBot="1" x14ac:dyDescent="0.3"/>
    <row r="19" spans="1:16" ht="15.75" x14ac:dyDescent="0.25">
      <c r="A19" s="90"/>
      <c r="B19" s="91"/>
      <c r="C19" s="91"/>
      <c r="D19" s="91"/>
      <c r="E19" s="91"/>
      <c r="F19" s="91"/>
      <c r="G19" s="91"/>
      <c r="H19" s="91"/>
      <c r="I19" s="91" t="s">
        <v>23</v>
      </c>
      <c r="J19" s="92"/>
      <c r="K19" s="92"/>
      <c r="L19" s="91"/>
      <c r="M19" s="91"/>
      <c r="N19" s="91"/>
      <c r="O19" s="91"/>
      <c r="P19" s="93"/>
    </row>
    <row r="20" spans="1:16" ht="15" customHeight="1" thickBot="1" x14ac:dyDescent="0.3">
      <c r="A20" s="94">
        <v>0</v>
      </c>
      <c r="B20" s="95"/>
      <c r="C20" s="95">
        <v>0</v>
      </c>
      <c r="D20" s="95"/>
      <c r="E20" s="95">
        <v>0</v>
      </c>
      <c r="F20" s="95">
        <v>0</v>
      </c>
      <c r="G20" s="95"/>
      <c r="H20" s="95"/>
      <c r="I20" s="95"/>
      <c r="J20" s="96"/>
      <c r="K20" s="96"/>
      <c r="L20" s="95">
        <v>0</v>
      </c>
      <c r="M20" s="95">
        <v>0</v>
      </c>
      <c r="N20" s="95">
        <v>0</v>
      </c>
      <c r="O20" s="95">
        <v>0</v>
      </c>
      <c r="P20" s="97" t="s">
        <v>616</v>
      </c>
    </row>
    <row r="21" spans="1:16" ht="3" customHeight="1" thickBot="1" x14ac:dyDescent="0.3"/>
    <row r="22" spans="1:16" ht="15.75" x14ac:dyDescent="0.25">
      <c r="A22" s="90"/>
      <c r="B22" s="423" t="s">
        <v>1019</v>
      </c>
      <c r="C22" s="91"/>
      <c r="D22" s="91"/>
      <c r="E22" s="91"/>
      <c r="F22" s="91"/>
      <c r="G22" s="91"/>
      <c r="H22" s="91"/>
      <c r="I22" s="91" t="s">
        <v>24</v>
      </c>
      <c r="J22" s="92"/>
      <c r="K22" s="92"/>
      <c r="L22" s="91"/>
      <c r="M22" s="91"/>
      <c r="N22" s="91"/>
      <c r="O22" s="91"/>
      <c r="P22" s="93"/>
    </row>
    <row r="23" spans="1:16" ht="15.75" customHeight="1" x14ac:dyDescent="0.25">
      <c r="A23" s="9"/>
      <c r="B23" s="1">
        <v>25556</v>
      </c>
      <c r="D23" s="1">
        <v>5000</v>
      </c>
      <c r="E23" s="1">
        <v>5000</v>
      </c>
      <c r="F23" s="1">
        <v>5000</v>
      </c>
      <c r="J23" s="3" t="s">
        <v>858</v>
      </c>
      <c r="K23" s="3" t="s">
        <v>852</v>
      </c>
      <c r="L23" s="1">
        <v>1000</v>
      </c>
      <c r="M23" s="1">
        <v>1000</v>
      </c>
      <c r="N23" s="1">
        <v>1000</v>
      </c>
      <c r="O23" s="1">
        <v>5000</v>
      </c>
      <c r="P23" s="10"/>
    </row>
    <row r="24" spans="1:16" ht="15.75" customHeight="1" x14ac:dyDescent="0.25">
      <c r="A24" s="98">
        <v>0</v>
      </c>
      <c r="B24" s="99"/>
      <c r="C24" s="99">
        <v>1000</v>
      </c>
      <c r="D24" s="99">
        <v>1000</v>
      </c>
      <c r="E24" s="99">
        <v>1000</v>
      </c>
      <c r="F24" s="99">
        <v>1000</v>
      </c>
      <c r="G24" s="99"/>
      <c r="H24" s="99"/>
      <c r="I24" s="99"/>
      <c r="J24" s="100" t="s">
        <v>554</v>
      </c>
      <c r="K24" s="100" t="s">
        <v>135</v>
      </c>
      <c r="L24" s="99">
        <v>2500</v>
      </c>
      <c r="M24" s="99">
        <v>4000</v>
      </c>
      <c r="N24" s="99">
        <v>4000</v>
      </c>
      <c r="O24" s="99">
        <v>1000</v>
      </c>
      <c r="P24" s="353"/>
    </row>
    <row r="25" spans="1:16" ht="15" customHeight="1" thickBot="1" x14ac:dyDescent="0.3">
      <c r="A25" s="94">
        <f>SUM(A24)</f>
        <v>0</v>
      </c>
      <c r="B25" s="95">
        <f>SUM(B23:B24)</f>
        <v>25556</v>
      </c>
      <c r="C25" s="95">
        <f>SUM(C24)</f>
        <v>1000</v>
      </c>
      <c r="D25" s="95">
        <f>SUM(D23:D24)</f>
        <v>6000</v>
      </c>
      <c r="E25" s="95">
        <f>SUM(E23:E24)</f>
        <v>6000</v>
      </c>
      <c r="F25" s="95">
        <f>SUM(F23:F24)</f>
        <v>6000</v>
      </c>
      <c r="G25" s="95"/>
      <c r="H25" s="95"/>
      <c r="I25" s="95"/>
      <c r="J25" s="96"/>
      <c r="K25" s="96"/>
      <c r="L25" s="95">
        <f>SUM(L23:L24)</f>
        <v>3500</v>
      </c>
      <c r="M25" s="95">
        <f>SUM(M23:M24)</f>
        <v>5000</v>
      </c>
      <c r="N25" s="95">
        <f>SUM(N23:N24)</f>
        <v>5000</v>
      </c>
      <c r="O25" s="95">
        <f>SUM(O23:O24)</f>
        <v>6000</v>
      </c>
      <c r="P25" s="97"/>
    </row>
    <row r="26" spans="1:16" ht="2.25" customHeight="1" thickBot="1" x14ac:dyDescent="0.3"/>
    <row r="27" spans="1:16" ht="15.75" customHeight="1" x14ac:dyDescent="0.25">
      <c r="A27" s="90"/>
      <c r="B27" s="91"/>
      <c r="C27" s="91"/>
      <c r="D27" s="91"/>
      <c r="E27" s="91"/>
      <c r="F27" s="91"/>
      <c r="G27" s="91"/>
      <c r="H27" s="91"/>
      <c r="I27" s="91" t="s">
        <v>27</v>
      </c>
      <c r="J27" s="92"/>
      <c r="K27" s="92"/>
      <c r="L27" s="91"/>
      <c r="M27" s="91"/>
      <c r="N27" s="91"/>
      <c r="O27" s="91"/>
      <c r="P27" s="93"/>
    </row>
    <row r="28" spans="1:16" ht="15.75" customHeight="1" x14ac:dyDescent="0.25">
      <c r="A28" s="9">
        <v>0</v>
      </c>
      <c r="C28" s="1">
        <v>0</v>
      </c>
      <c r="E28" s="1">
        <v>0</v>
      </c>
      <c r="F28" s="1">
        <v>0</v>
      </c>
      <c r="J28" s="3" t="s">
        <v>433</v>
      </c>
      <c r="K28" s="3" t="s">
        <v>28</v>
      </c>
      <c r="L28" s="1">
        <v>0</v>
      </c>
      <c r="M28" s="1">
        <v>0</v>
      </c>
      <c r="N28" s="1">
        <v>0</v>
      </c>
      <c r="O28" s="1">
        <v>0</v>
      </c>
      <c r="P28" s="10"/>
    </row>
    <row r="29" spans="1:16" ht="15.75" customHeight="1" x14ac:dyDescent="0.25">
      <c r="A29" s="98">
        <v>0</v>
      </c>
      <c r="B29" s="99"/>
      <c r="C29" s="99">
        <v>0</v>
      </c>
      <c r="D29" s="99"/>
      <c r="E29" s="99">
        <v>0</v>
      </c>
      <c r="F29" s="99">
        <v>0</v>
      </c>
      <c r="G29" s="99"/>
      <c r="H29" s="99"/>
      <c r="I29" s="99"/>
      <c r="J29" s="100" t="s">
        <v>434</v>
      </c>
      <c r="K29" s="100" t="s">
        <v>157</v>
      </c>
      <c r="L29" s="99">
        <v>0</v>
      </c>
      <c r="M29" s="99">
        <v>0</v>
      </c>
      <c r="N29" s="99">
        <v>0</v>
      </c>
      <c r="O29" s="99">
        <v>0</v>
      </c>
      <c r="P29" s="101"/>
    </row>
    <row r="30" spans="1:16" ht="15" customHeight="1" thickBot="1" x14ac:dyDescent="0.3">
      <c r="A30" s="94">
        <f>SUM(A28:A29)</f>
        <v>0</v>
      </c>
      <c r="B30" s="95"/>
      <c r="C30" s="95">
        <f>SUM(C28:C29)</f>
        <v>0</v>
      </c>
      <c r="D30" s="95"/>
      <c r="E30" s="95">
        <f>SUM(E28:E29)</f>
        <v>0</v>
      </c>
      <c r="F30" s="95">
        <f>SUM(F28:F29)</f>
        <v>0</v>
      </c>
      <c r="G30" s="95"/>
      <c r="H30" s="95"/>
      <c r="I30" s="95"/>
      <c r="J30" s="96"/>
      <c r="K30" s="96"/>
      <c r="L30" s="95">
        <f>SUM(L28:L29)</f>
        <v>0</v>
      </c>
      <c r="M30" s="95">
        <f>SUM(M28:M29)</f>
        <v>0</v>
      </c>
      <c r="N30" s="95">
        <f>SUM(N28:N29)</f>
        <v>0</v>
      </c>
      <c r="O30" s="95">
        <f>SUM(O28:O29)</f>
        <v>0</v>
      </c>
      <c r="P30" s="97" t="s">
        <v>597</v>
      </c>
    </row>
    <row r="31" spans="1:16" ht="3" customHeight="1" thickBot="1" x14ac:dyDescent="0.3"/>
    <row r="32" spans="1:16" ht="15.75" customHeight="1" x14ac:dyDescent="0.25">
      <c r="A32" s="90"/>
      <c r="B32" s="91"/>
      <c r="C32" s="91"/>
      <c r="D32" s="91"/>
      <c r="E32" s="91"/>
      <c r="F32" s="91"/>
      <c r="G32" s="91"/>
      <c r="H32" s="91"/>
      <c r="I32" s="91" t="s">
        <v>29</v>
      </c>
      <c r="J32" s="92"/>
      <c r="K32" s="92"/>
      <c r="L32" s="91"/>
      <c r="M32" s="91"/>
      <c r="N32" s="91"/>
      <c r="O32" s="91"/>
      <c r="P32" s="93"/>
    </row>
    <row r="33" spans="1:16" ht="15" customHeight="1" thickBot="1" x14ac:dyDescent="0.3">
      <c r="A33" s="94">
        <v>0</v>
      </c>
      <c r="B33" s="95"/>
      <c r="C33" s="95">
        <v>0</v>
      </c>
      <c r="D33" s="95"/>
      <c r="E33" s="95">
        <v>0</v>
      </c>
      <c r="F33" s="95">
        <v>0</v>
      </c>
      <c r="G33" s="95"/>
      <c r="H33" s="95"/>
      <c r="I33" s="95"/>
      <c r="J33" s="96"/>
      <c r="K33" s="96"/>
      <c r="L33" s="95">
        <v>0</v>
      </c>
      <c r="M33" s="95">
        <v>0</v>
      </c>
      <c r="N33" s="95">
        <v>0</v>
      </c>
      <c r="O33" s="95">
        <v>0</v>
      </c>
      <c r="P33" s="97" t="s">
        <v>594</v>
      </c>
    </row>
    <row r="34" spans="1:16" ht="3" customHeight="1" thickBot="1" x14ac:dyDescent="0.3"/>
    <row r="35" spans="1:16" s="54" customFormat="1" ht="15" customHeight="1" thickBot="1" x14ac:dyDescent="0.3">
      <c r="A35" s="59">
        <f t="shared" ref="A35:F35" si="1">SUM(A33,A30,A25,A20,A17,A14,A9)</f>
        <v>135469.58000000002</v>
      </c>
      <c r="B35" s="59">
        <f t="shared" si="1"/>
        <v>160145</v>
      </c>
      <c r="C35" s="60">
        <f t="shared" si="1"/>
        <v>56311</v>
      </c>
      <c r="D35" s="60">
        <f t="shared" si="1"/>
        <v>60112.38</v>
      </c>
      <c r="E35" s="60">
        <f t="shared" si="1"/>
        <v>101315</v>
      </c>
      <c r="F35" s="60">
        <f t="shared" si="1"/>
        <v>101315</v>
      </c>
      <c r="G35" s="60"/>
      <c r="H35" s="60"/>
      <c r="I35" s="60"/>
      <c r="J35" s="61"/>
      <c r="K35" s="61"/>
      <c r="L35" s="60">
        <f>SUM(L33,L30,L25,L20,L17,L14,L9)</f>
        <v>114550</v>
      </c>
      <c r="M35" s="60">
        <f>SUM(M33,M30,M25,M20,M17,M14,M9)</f>
        <v>116050</v>
      </c>
      <c r="N35" s="60">
        <f>SUM(N33,N30,N25,N20,N17,N14,N9)</f>
        <v>116050</v>
      </c>
      <c r="O35" s="60">
        <f>SUM(O33,O30,O25,O20,O17,O14,O9)</f>
        <v>66553.919999999998</v>
      </c>
      <c r="P35" s="62" t="s">
        <v>595</v>
      </c>
    </row>
    <row r="36" spans="1:16" ht="3" customHeight="1" thickBot="1" x14ac:dyDescent="0.3"/>
    <row r="37" spans="1:16" s="54" customFormat="1" ht="15.75" customHeight="1" thickBot="1" x14ac:dyDescent="0.3">
      <c r="A37" s="59"/>
      <c r="B37" s="60"/>
      <c r="C37" s="60"/>
      <c r="D37" s="60"/>
      <c r="E37" s="60"/>
      <c r="F37" s="60"/>
      <c r="G37" s="60"/>
      <c r="H37" s="60" t="s">
        <v>173</v>
      </c>
      <c r="I37" s="60"/>
      <c r="J37" s="61"/>
      <c r="K37" s="61"/>
      <c r="L37" s="60"/>
      <c r="M37" s="60"/>
      <c r="N37" s="60"/>
      <c r="O37" s="60"/>
      <c r="P37" s="62"/>
    </row>
    <row r="38" spans="1:16" ht="3" customHeight="1" thickBot="1" x14ac:dyDescent="0.3"/>
    <row r="39" spans="1:16" ht="15.75" customHeight="1" x14ac:dyDescent="0.25">
      <c r="A39" s="90"/>
      <c r="B39" s="423" t="s">
        <v>998</v>
      </c>
      <c r="C39" s="91"/>
      <c r="D39" s="91"/>
      <c r="E39" s="91"/>
      <c r="F39" s="91"/>
      <c r="G39" s="91"/>
      <c r="H39" s="91"/>
      <c r="I39" s="91" t="s">
        <v>32</v>
      </c>
      <c r="J39" s="92"/>
      <c r="K39" s="92"/>
      <c r="L39" s="91"/>
      <c r="M39" s="91"/>
      <c r="N39" s="91"/>
      <c r="O39" s="91"/>
      <c r="P39" s="93"/>
    </row>
    <row r="40" spans="1:16" ht="15.75" customHeight="1" x14ac:dyDescent="0.25">
      <c r="A40" s="9"/>
      <c r="B40" s="1">
        <v>66586</v>
      </c>
      <c r="J40" s="3" t="s">
        <v>570</v>
      </c>
      <c r="K40" s="3" t="s">
        <v>4</v>
      </c>
      <c r="P40" s="10"/>
    </row>
    <row r="41" spans="1:16" ht="15.75" customHeight="1" x14ac:dyDescent="0.25">
      <c r="A41" s="9"/>
      <c r="B41" s="420" t="s">
        <v>1006</v>
      </c>
      <c r="P41" s="10"/>
    </row>
    <row r="42" spans="1:16" ht="15.75" customHeight="1" x14ac:dyDescent="0.25">
      <c r="A42" s="9"/>
      <c r="B42" s="1">
        <v>38248</v>
      </c>
      <c r="P42" s="10"/>
    </row>
    <row r="43" spans="1:16" ht="15.75" customHeight="1" x14ac:dyDescent="0.25">
      <c r="A43" s="98">
        <v>0</v>
      </c>
      <c r="B43" s="99"/>
      <c r="C43" s="99">
        <v>2198.62</v>
      </c>
      <c r="D43" s="99">
        <v>58.46</v>
      </c>
      <c r="E43" s="99">
        <v>10000</v>
      </c>
      <c r="F43" s="99">
        <v>10000</v>
      </c>
      <c r="G43" s="99"/>
      <c r="H43" s="99"/>
      <c r="I43" s="99"/>
      <c r="J43" s="100" t="s">
        <v>422</v>
      </c>
      <c r="K43" s="100" t="s">
        <v>165</v>
      </c>
      <c r="L43" s="99">
        <v>10000</v>
      </c>
      <c r="M43" s="99">
        <v>10000</v>
      </c>
      <c r="N43" s="99">
        <v>10000</v>
      </c>
      <c r="O43" s="99">
        <v>1500</v>
      </c>
      <c r="P43" s="101"/>
    </row>
    <row r="44" spans="1:16" ht="15" customHeight="1" thickBot="1" x14ac:dyDescent="0.3">
      <c r="A44" s="94">
        <v>-842.25</v>
      </c>
      <c r="B44" s="95">
        <f>B40+B42</f>
        <v>104834</v>
      </c>
      <c r="C44" s="95">
        <f>SUM(C40:C43)</f>
        <v>2198.62</v>
      </c>
      <c r="D44" s="95">
        <f>SUM(D43)</f>
        <v>58.46</v>
      </c>
      <c r="E44" s="95">
        <f>SUM(E40:E43)</f>
        <v>10000</v>
      </c>
      <c r="F44" s="95">
        <f>SUM(F40:F43)</f>
        <v>10000</v>
      </c>
      <c r="G44" s="95"/>
      <c r="H44" s="95"/>
      <c r="I44" s="95"/>
      <c r="J44" s="96"/>
      <c r="K44" s="96"/>
      <c r="L44" s="95">
        <f>SUM(L40:L43)</f>
        <v>10000</v>
      </c>
      <c r="M44" s="95">
        <f>SUM(M40:M43)</f>
        <v>10000</v>
      </c>
      <c r="N44" s="95">
        <f>SUM(N40:N43)</f>
        <v>10000</v>
      </c>
      <c r="O44" s="95">
        <f>SUM(O40:O43)</f>
        <v>1500</v>
      </c>
      <c r="P44" s="97" t="s">
        <v>590</v>
      </c>
    </row>
    <row r="45" spans="1:16" ht="3" customHeight="1" thickBot="1" x14ac:dyDescent="0.3"/>
    <row r="46" spans="1:16" ht="15.75" customHeight="1" x14ac:dyDescent="0.25">
      <c r="A46" s="90"/>
      <c r="B46" s="91"/>
      <c r="C46" s="91"/>
      <c r="D46" s="91"/>
      <c r="E46" s="91"/>
      <c r="F46" s="91"/>
      <c r="G46" s="91"/>
      <c r="H46" s="91"/>
      <c r="I46" s="91" t="s">
        <v>61</v>
      </c>
      <c r="J46" s="92"/>
      <c r="K46" s="92"/>
      <c r="L46" s="91"/>
      <c r="M46" s="91"/>
      <c r="N46" s="91"/>
      <c r="O46" s="91"/>
      <c r="P46" s="93"/>
    </row>
    <row r="47" spans="1:16" ht="15.75" customHeight="1" x14ac:dyDescent="0.25">
      <c r="A47" s="98">
        <v>0</v>
      </c>
      <c r="B47" s="99"/>
      <c r="C47" s="99">
        <v>0</v>
      </c>
      <c r="D47" s="99"/>
      <c r="E47" s="99">
        <v>0</v>
      </c>
      <c r="F47" s="99">
        <v>0</v>
      </c>
      <c r="G47" s="99"/>
      <c r="H47" s="99"/>
      <c r="I47" s="99"/>
      <c r="J47" s="100" t="s">
        <v>921</v>
      </c>
      <c r="K47" s="100" t="s">
        <v>160</v>
      </c>
      <c r="L47" s="99">
        <v>1500</v>
      </c>
      <c r="M47" s="99">
        <v>1500</v>
      </c>
      <c r="N47" s="99">
        <v>1500</v>
      </c>
      <c r="O47" s="99">
        <v>3000</v>
      </c>
      <c r="P47" s="101"/>
    </row>
    <row r="48" spans="1:16" ht="15.75" customHeight="1" x14ac:dyDescent="0.25">
      <c r="A48" s="9">
        <v>0</v>
      </c>
      <c r="C48" s="1">
        <v>0</v>
      </c>
      <c r="E48" s="1">
        <v>0</v>
      </c>
      <c r="F48" s="1">
        <v>0</v>
      </c>
      <c r="J48" s="3" t="s">
        <v>423</v>
      </c>
      <c r="K48" s="3" t="s">
        <v>154</v>
      </c>
      <c r="L48" s="1">
        <v>61050</v>
      </c>
      <c r="M48" s="1">
        <v>61050</v>
      </c>
      <c r="N48" s="1">
        <v>61050</v>
      </c>
      <c r="O48" s="1">
        <v>45000</v>
      </c>
      <c r="P48" s="10"/>
    </row>
    <row r="49" spans="1:16" ht="15" customHeight="1" thickBot="1" x14ac:dyDescent="0.3">
      <c r="A49" s="94">
        <f>SUM(A46)</f>
        <v>0</v>
      </c>
      <c r="B49" s="95"/>
      <c r="C49" s="95">
        <f>SUM(C46)</f>
        <v>0</v>
      </c>
      <c r="D49" s="95"/>
      <c r="E49" s="95">
        <f>SUM(E46)</f>
        <v>0</v>
      </c>
      <c r="F49" s="95">
        <f>SUM(F46)</f>
        <v>0</v>
      </c>
      <c r="G49" s="95"/>
      <c r="H49" s="95"/>
      <c r="I49" s="95"/>
      <c r="J49" s="96"/>
      <c r="K49" s="96"/>
      <c r="L49" s="95">
        <f>SUM(L47:L48)</f>
        <v>62550</v>
      </c>
      <c r="M49" s="95">
        <f>SUM(M47:M48)</f>
        <v>62550</v>
      </c>
      <c r="N49" s="95">
        <f>SUM(N47:N48)</f>
        <v>62550</v>
      </c>
      <c r="O49" s="95">
        <f>SUM(O47:O48)</f>
        <v>48000</v>
      </c>
      <c r="P49" s="97" t="s">
        <v>631</v>
      </c>
    </row>
    <row r="50" spans="1:16" ht="3" customHeight="1" thickBot="1" x14ac:dyDescent="0.3"/>
    <row r="51" spans="1:16" ht="15.75" customHeight="1" x14ac:dyDescent="0.25">
      <c r="A51" s="90"/>
      <c r="B51" s="91"/>
      <c r="C51" s="91"/>
      <c r="D51" s="91"/>
      <c r="E51" s="91"/>
      <c r="F51" s="91"/>
      <c r="G51" s="91"/>
      <c r="H51" s="91"/>
      <c r="I51" s="91" t="s">
        <v>63</v>
      </c>
      <c r="J51" s="92"/>
      <c r="K51" s="92"/>
      <c r="L51" s="91"/>
      <c r="M51" s="91"/>
      <c r="N51" s="91"/>
      <c r="O51" s="91"/>
      <c r="P51" s="93"/>
    </row>
    <row r="52" spans="1:16" ht="15" customHeight="1" thickBot="1" x14ac:dyDescent="0.3">
      <c r="A52" s="94">
        <v>0</v>
      </c>
      <c r="B52" s="95"/>
      <c r="C52" s="95">
        <v>0</v>
      </c>
      <c r="D52" s="95"/>
      <c r="E52" s="95">
        <v>0</v>
      </c>
      <c r="F52" s="95">
        <v>0</v>
      </c>
      <c r="G52" s="95"/>
      <c r="H52" s="95"/>
      <c r="I52" s="95"/>
      <c r="J52" s="96"/>
      <c r="K52" s="96"/>
      <c r="L52" s="95">
        <v>0</v>
      </c>
      <c r="M52" s="95">
        <v>0</v>
      </c>
      <c r="N52" s="95">
        <v>0</v>
      </c>
      <c r="O52" s="95">
        <v>0</v>
      </c>
      <c r="P52" s="97" t="s">
        <v>632</v>
      </c>
    </row>
    <row r="53" spans="1:16" ht="3" customHeight="1" thickBot="1" x14ac:dyDescent="0.3"/>
    <row r="54" spans="1:16" ht="15.75" customHeight="1" x14ac:dyDescent="0.25">
      <c r="A54" s="90"/>
      <c r="B54" s="91"/>
      <c r="C54" s="91"/>
      <c r="D54" s="91"/>
      <c r="E54" s="91"/>
      <c r="F54" s="91"/>
      <c r="G54" s="91"/>
      <c r="H54" s="91"/>
      <c r="I54" s="91" t="s">
        <v>725</v>
      </c>
      <c r="J54" s="92"/>
      <c r="K54" s="92"/>
      <c r="L54" s="91"/>
      <c r="M54" s="91"/>
      <c r="N54" s="91"/>
      <c r="O54" s="91"/>
      <c r="P54" s="93"/>
    </row>
    <row r="55" spans="1:16" ht="15" customHeight="1" thickBot="1" x14ac:dyDescent="0.3">
      <c r="A55" s="94">
        <v>0</v>
      </c>
      <c r="B55" s="95"/>
      <c r="C55" s="95">
        <v>0</v>
      </c>
      <c r="D55" s="95"/>
      <c r="E55" s="95">
        <v>0</v>
      </c>
      <c r="F55" s="95">
        <v>0</v>
      </c>
      <c r="G55" s="95"/>
      <c r="H55" s="95"/>
      <c r="I55" s="95"/>
      <c r="J55" s="96"/>
      <c r="K55" s="96"/>
      <c r="L55" s="95">
        <v>0</v>
      </c>
      <c r="M55" s="95">
        <v>0</v>
      </c>
      <c r="N55" s="95">
        <v>0</v>
      </c>
      <c r="O55" s="95">
        <v>0</v>
      </c>
      <c r="P55" s="97" t="s">
        <v>596</v>
      </c>
    </row>
    <row r="56" spans="1:16" ht="3" customHeight="1" thickBot="1" x14ac:dyDescent="0.3"/>
    <row r="57" spans="1:16" ht="15.75" customHeight="1" x14ac:dyDescent="0.25">
      <c r="A57" s="90"/>
      <c r="B57" s="91"/>
      <c r="C57" s="91"/>
      <c r="D57" s="91"/>
      <c r="E57" s="91"/>
      <c r="F57" s="91"/>
      <c r="G57" s="91"/>
      <c r="H57" s="91"/>
      <c r="I57" s="91" t="s">
        <v>65</v>
      </c>
      <c r="J57" s="92"/>
      <c r="K57" s="92"/>
      <c r="L57" s="91"/>
      <c r="M57" s="91"/>
      <c r="N57" s="91"/>
      <c r="O57" s="91"/>
      <c r="P57" s="93"/>
    </row>
    <row r="58" spans="1:16" ht="15" customHeight="1" x14ac:dyDescent="0.25">
      <c r="A58" s="9"/>
      <c r="E58" s="1">
        <v>30000</v>
      </c>
      <c r="F58" s="1">
        <v>30000</v>
      </c>
      <c r="J58" s="3" t="s">
        <v>560</v>
      </c>
      <c r="K58" s="3" t="s">
        <v>166</v>
      </c>
      <c r="L58" s="1">
        <v>30000</v>
      </c>
      <c r="M58" s="1">
        <v>30000</v>
      </c>
      <c r="N58" s="1">
        <v>30000</v>
      </c>
      <c r="O58" s="1">
        <v>2053.92</v>
      </c>
      <c r="P58" s="10"/>
    </row>
    <row r="59" spans="1:16" ht="15" customHeight="1" x14ac:dyDescent="0.25">
      <c r="A59" s="9"/>
      <c r="J59" s="3" t="s">
        <v>1107</v>
      </c>
      <c r="K59" s="3" t="s">
        <v>1082</v>
      </c>
      <c r="O59" s="1">
        <v>15000</v>
      </c>
      <c r="P59" s="10"/>
    </row>
    <row r="60" spans="1:16" ht="15" customHeight="1" thickBot="1" x14ac:dyDescent="0.3">
      <c r="A60" s="94">
        <f>SUM(A58)</f>
        <v>0</v>
      </c>
      <c r="B60" s="95"/>
      <c r="C60" s="95">
        <f>SUM(C58)</f>
        <v>0</v>
      </c>
      <c r="D60" s="95"/>
      <c r="E60" s="95">
        <f>SUM(E58)</f>
        <v>30000</v>
      </c>
      <c r="F60" s="95">
        <f>SUM(F58)</f>
        <v>30000</v>
      </c>
      <c r="G60" s="95"/>
      <c r="H60" s="95"/>
      <c r="I60" s="95"/>
      <c r="J60" s="96"/>
      <c r="K60" s="96"/>
      <c r="L60" s="95">
        <f>SUM(L58)</f>
        <v>30000</v>
      </c>
      <c r="M60" s="95">
        <f>SUM(M58)</f>
        <v>30000</v>
      </c>
      <c r="N60" s="95">
        <f>SUM(N58)</f>
        <v>30000</v>
      </c>
      <c r="O60" s="95">
        <f>SUM(O58:O59)</f>
        <v>17053.919999999998</v>
      </c>
      <c r="P60" s="97" t="s">
        <v>603</v>
      </c>
    </row>
    <row r="61" spans="1:16" ht="3" customHeight="1" thickBot="1" x14ac:dyDescent="0.3"/>
    <row r="62" spans="1:16" ht="15" customHeight="1" x14ac:dyDescent="0.25">
      <c r="A62" s="90"/>
      <c r="B62" s="91"/>
      <c r="C62" s="91"/>
      <c r="D62" s="91"/>
      <c r="E62" s="91"/>
      <c r="F62" s="91"/>
      <c r="G62" s="91"/>
      <c r="H62" s="91"/>
      <c r="I62" s="91" t="s">
        <v>67</v>
      </c>
      <c r="J62" s="92"/>
      <c r="K62" s="92"/>
      <c r="L62" s="91"/>
      <c r="M62" s="91"/>
      <c r="N62" s="91"/>
      <c r="O62" s="91"/>
      <c r="P62" s="93"/>
    </row>
    <row r="63" spans="1:16" ht="15" customHeight="1" thickBot="1" x14ac:dyDescent="0.3">
      <c r="A63" s="94">
        <v>0</v>
      </c>
      <c r="B63" s="95"/>
      <c r="C63" s="95">
        <v>0</v>
      </c>
      <c r="D63" s="95"/>
      <c r="E63" s="95">
        <v>0</v>
      </c>
      <c r="F63" s="95">
        <v>0</v>
      </c>
      <c r="G63" s="95"/>
      <c r="H63" s="95"/>
      <c r="I63" s="95"/>
      <c r="J63" s="96"/>
      <c r="K63" s="96"/>
      <c r="L63" s="95">
        <v>0</v>
      </c>
      <c r="M63" s="95">
        <v>0</v>
      </c>
      <c r="N63" s="95">
        <v>0</v>
      </c>
      <c r="O63" s="95">
        <v>0</v>
      </c>
      <c r="P63" s="97" t="s">
        <v>604</v>
      </c>
    </row>
    <row r="64" spans="1:16" ht="3.75" customHeight="1" thickBot="1" x14ac:dyDescent="0.3"/>
    <row r="65" spans="1:16" s="54" customFormat="1" ht="15" customHeight="1" thickBot="1" x14ac:dyDescent="0.3">
      <c r="A65" s="59">
        <f>SUM(A36+A43+A49+A52+A55+A60+A63)</f>
        <v>0</v>
      </c>
      <c r="B65" s="59">
        <f>SUM(B36+B44+B49+B52+B55+B60+B63)</f>
        <v>104834</v>
      </c>
      <c r="C65" s="60">
        <f>SUM(C36+C43+C49+C52+C55+C60+C63)</f>
        <v>2198.62</v>
      </c>
      <c r="D65" s="60">
        <f>SUM(D36+D43+D49+D52+D55+D60+D63)</f>
        <v>58.46</v>
      </c>
      <c r="E65" s="60">
        <f>SUM(E36+E43+E49+E52+E55+E60+E63)</f>
        <v>40000</v>
      </c>
      <c r="F65" s="60">
        <f>SUM(F36+F43+F49+F52+F55+F60+F63)</f>
        <v>40000</v>
      </c>
      <c r="G65" s="60"/>
      <c r="H65" s="60"/>
      <c r="I65" s="60"/>
      <c r="J65" s="61"/>
      <c r="K65" s="61"/>
      <c r="L65" s="60">
        <f>SUM(L36+L43+L49+L52+L55+L60+L63)</f>
        <v>102550</v>
      </c>
      <c r="M65" s="60">
        <f>SUM(M36+M43+M49+M52+M55+M60+M63)</f>
        <v>102550</v>
      </c>
      <c r="N65" s="60">
        <f>SUM(N36+N43+N49+N52+N55+N60+N63)</f>
        <v>102550</v>
      </c>
      <c r="O65" s="60">
        <f>SUM(O36+O43+O49+O52+O55+O60+O63)</f>
        <v>66553.919999999998</v>
      </c>
      <c r="P65" s="62" t="s">
        <v>653</v>
      </c>
    </row>
    <row r="66" spans="1:16" ht="3.75" customHeight="1" thickBot="1" x14ac:dyDescent="0.3"/>
    <row r="67" spans="1:16" s="54" customFormat="1" ht="15" customHeight="1" thickBot="1" x14ac:dyDescent="0.3">
      <c r="A67" s="59">
        <f t="shared" ref="A67:F67" si="2">A35-A65</f>
        <v>135469.58000000002</v>
      </c>
      <c r="B67" s="59">
        <f t="shared" si="2"/>
        <v>55311</v>
      </c>
      <c r="C67" s="60">
        <f t="shared" si="2"/>
        <v>54112.38</v>
      </c>
      <c r="D67" s="60">
        <f t="shared" si="2"/>
        <v>60053.919999999998</v>
      </c>
      <c r="E67" s="60">
        <f t="shared" si="2"/>
        <v>61315</v>
      </c>
      <c r="F67" s="60">
        <f t="shared" si="2"/>
        <v>61315</v>
      </c>
      <c r="G67" s="60"/>
      <c r="H67" s="60"/>
      <c r="I67" s="60"/>
      <c r="J67" s="61"/>
      <c r="K67" s="61"/>
      <c r="L67" s="60">
        <f>L35-L65</f>
        <v>12000</v>
      </c>
      <c r="M67" s="60">
        <f>M35-M65</f>
        <v>13500</v>
      </c>
      <c r="N67" s="60">
        <f>N35-N65</f>
        <v>13500</v>
      </c>
      <c r="O67" s="60">
        <f>O35-O65</f>
        <v>0</v>
      </c>
      <c r="P67" s="62" t="s">
        <v>1080</v>
      </c>
    </row>
    <row r="70" spans="1:16" ht="15.75" customHeight="1" x14ac:dyDescent="0.25"/>
    <row r="71" spans="1:16" ht="15.75" customHeight="1" x14ac:dyDescent="0.25"/>
    <row r="72" spans="1:16" ht="4.5" customHeight="1" x14ac:dyDescent="0.25"/>
    <row r="73" spans="1:16" ht="15.75" customHeight="1" x14ac:dyDescent="0.25"/>
    <row r="74" spans="1:16" ht="4.5" customHeight="1" x14ac:dyDescent="0.25"/>
    <row r="75" spans="1:16" ht="15.75" customHeight="1" x14ac:dyDescent="0.25"/>
    <row r="76" spans="1:16" ht="15.75" customHeight="1" x14ac:dyDescent="0.25"/>
    <row r="77" spans="1:16" ht="15.75" customHeight="1" x14ac:dyDescent="0.25"/>
    <row r="78" spans="1:16" ht="4.5" customHeight="1" x14ac:dyDescent="0.25"/>
    <row r="79" spans="1:16" ht="15.75" customHeight="1" x14ac:dyDescent="0.25"/>
    <row r="80" spans="1:16" ht="15.75" customHeight="1" x14ac:dyDescent="0.25"/>
    <row r="81" ht="15.75" customHeight="1" x14ac:dyDescent="0.25"/>
    <row r="82" ht="15.75" customHeight="1" x14ac:dyDescent="0.25"/>
    <row r="83" ht="4.5" customHeight="1" x14ac:dyDescent="0.25"/>
    <row r="84" ht="15.75" customHeight="1" x14ac:dyDescent="0.25"/>
    <row r="85" ht="15.75" customHeight="1" x14ac:dyDescent="0.25"/>
    <row r="86" ht="4.5" customHeight="1" x14ac:dyDescent="0.25"/>
    <row r="87" ht="15.75" customHeight="1" x14ac:dyDescent="0.25"/>
    <row r="88" ht="15.75" customHeight="1" x14ac:dyDescent="0.25"/>
    <row r="89" ht="4.5" customHeight="1" x14ac:dyDescent="0.25"/>
    <row r="90" ht="15.75" customHeight="1" x14ac:dyDescent="0.25"/>
    <row r="91" ht="15.75" customHeight="1" x14ac:dyDescent="0.25"/>
    <row r="92" ht="15.75" customHeight="1" x14ac:dyDescent="0.25"/>
    <row r="93" ht="4.5" customHeight="1" x14ac:dyDescent="0.25"/>
    <row r="94" ht="15.75" customHeight="1" x14ac:dyDescent="0.25"/>
    <row r="95" ht="15.75" customHeight="1" x14ac:dyDescent="0.25"/>
    <row r="96" ht="15.75" customHeight="1" x14ac:dyDescent="0.25"/>
    <row r="97" ht="4.5" customHeight="1" x14ac:dyDescent="0.25"/>
    <row r="98" ht="15.75" customHeight="1" x14ac:dyDescent="0.25"/>
    <row r="99" ht="15.75" customHeight="1" x14ac:dyDescent="0.25"/>
    <row r="100" ht="4.5" customHeight="1" x14ac:dyDescent="0.25"/>
    <row r="101" ht="15.75" customHeight="1" x14ac:dyDescent="0.25"/>
    <row r="102" ht="4.5" customHeight="1" x14ac:dyDescent="0.25"/>
    <row r="103" ht="15.75" customHeight="1" x14ac:dyDescent="0.25"/>
    <row r="104" ht="4.5" customHeight="1" x14ac:dyDescent="0.25"/>
    <row r="105" ht="15.75" customHeight="1" x14ac:dyDescent="0.25"/>
    <row r="106" ht="15.75" customHeight="1" x14ac:dyDescent="0.25"/>
    <row r="107" ht="15.75" customHeight="1" x14ac:dyDescent="0.25"/>
    <row r="108" ht="4.5" customHeight="1" x14ac:dyDescent="0.25"/>
    <row r="109" ht="15.75" customHeight="1" x14ac:dyDescent="0.25"/>
    <row r="110" ht="15.75" customHeight="1" x14ac:dyDescent="0.25"/>
    <row r="111" ht="4.5" customHeight="1" x14ac:dyDescent="0.25"/>
    <row r="112" ht="15.75" customHeight="1" x14ac:dyDescent="0.25"/>
    <row r="113" ht="15.75" customHeight="1" x14ac:dyDescent="0.25"/>
    <row r="114" ht="15.75" customHeight="1" x14ac:dyDescent="0.25"/>
    <row r="115" ht="4.5" customHeight="1" x14ac:dyDescent="0.25"/>
    <row r="116" ht="15.75" customHeight="1" x14ac:dyDescent="0.25"/>
    <row r="117" ht="15.75" customHeight="1" x14ac:dyDescent="0.25"/>
    <row r="118" ht="4.5" customHeight="1" x14ac:dyDescent="0.25"/>
    <row r="119" ht="15.75" customHeight="1" x14ac:dyDescent="0.25"/>
    <row r="120" ht="15.75" customHeight="1" x14ac:dyDescent="0.25"/>
    <row r="121" ht="15.75" customHeight="1" x14ac:dyDescent="0.25"/>
    <row r="122" ht="4.5" customHeight="1" x14ac:dyDescent="0.25"/>
    <row r="123" ht="15.75" customHeight="1" x14ac:dyDescent="0.25"/>
    <row r="124" ht="15.75" customHeight="1" x14ac:dyDescent="0.25"/>
    <row r="125" ht="4.5" customHeight="1" x14ac:dyDescent="0.25"/>
    <row r="126" ht="15.75" customHeight="1" x14ac:dyDescent="0.25"/>
    <row r="127" ht="4.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printOptions headings="1"/>
  <pageMargins left="0.2" right="0.2" top="0.25" bottom="0.25" header="0.3" footer="0.3"/>
  <pageSetup paperSize="5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P976"/>
  <sheetViews>
    <sheetView topLeftCell="C1" zoomScale="85" zoomScaleNormal="85" workbookViewId="0">
      <pane ySplit="3" topLeftCell="A4" activePane="bottomLeft" state="frozen"/>
      <selection pane="bottomLeft" activeCell="C1" sqref="C1"/>
    </sheetView>
  </sheetViews>
  <sheetFormatPr defaultColWidth="14.42578125" defaultRowHeight="15" customHeight="1" x14ac:dyDescent="0.25"/>
  <cols>
    <col min="1" max="1" width="17" style="1" customWidth="1"/>
    <col min="2" max="2" width="18.28515625" style="1" customWidth="1"/>
    <col min="3" max="3" width="17" style="1" customWidth="1"/>
    <col min="4" max="4" width="17.85546875" style="1" hidden="1" customWidth="1"/>
    <col min="5" max="6" width="17" style="1" customWidth="1"/>
    <col min="7" max="9" width="0.28515625" style="1" customWidth="1"/>
    <col min="10" max="10" width="14.28515625" style="3" customWidth="1"/>
    <col min="11" max="11" width="39.28515625" style="3" customWidth="1"/>
    <col min="12" max="15" width="17" style="1" customWidth="1"/>
    <col min="16" max="16" width="45.7109375" style="3" customWidth="1"/>
    <col min="17" max="29" width="8.7109375" style="3" customWidth="1"/>
    <col min="30" max="16384" width="14.42578125" style="3"/>
  </cols>
  <sheetData>
    <row r="1" spans="1:16" ht="15.75" x14ac:dyDescent="0.25">
      <c r="A1" s="248" t="s">
        <v>676</v>
      </c>
      <c r="B1" s="215" t="s">
        <v>994</v>
      </c>
      <c r="C1" s="215" t="s">
        <v>676</v>
      </c>
      <c r="D1" s="455" t="s">
        <v>1034</v>
      </c>
      <c r="E1" s="215" t="s">
        <v>678</v>
      </c>
      <c r="F1" s="215" t="s">
        <v>924</v>
      </c>
      <c r="G1" s="216" t="s">
        <v>0</v>
      </c>
      <c r="H1" s="215"/>
      <c r="I1" s="215"/>
      <c r="J1" s="216"/>
      <c r="K1" s="216"/>
      <c r="L1" s="215" t="s">
        <v>601</v>
      </c>
      <c r="M1" s="215" t="s">
        <v>919</v>
      </c>
      <c r="N1" s="215" t="s">
        <v>918</v>
      </c>
      <c r="O1" s="215" t="s">
        <v>924</v>
      </c>
      <c r="P1" s="217"/>
    </row>
    <row r="2" spans="1:16" ht="3" customHeight="1" x14ac:dyDescent="0.25">
      <c r="A2" s="249"/>
      <c r="B2" s="219"/>
      <c r="C2" s="219"/>
      <c r="D2" s="456"/>
      <c r="E2" s="219"/>
      <c r="F2" s="219"/>
      <c r="G2" s="219"/>
      <c r="H2" s="219"/>
      <c r="I2" s="219"/>
      <c r="J2" s="220"/>
      <c r="K2" s="220"/>
      <c r="L2" s="219"/>
      <c r="M2" s="219"/>
      <c r="N2" s="219"/>
      <c r="O2" s="219"/>
      <c r="P2" s="221"/>
    </row>
    <row r="3" spans="1:16" ht="16.5" thickBot="1" x14ac:dyDescent="0.3">
      <c r="A3" s="250" t="s">
        <v>602</v>
      </c>
      <c r="B3" s="222" t="s">
        <v>602</v>
      </c>
      <c r="C3" s="222" t="s">
        <v>677</v>
      </c>
      <c r="D3" s="457" t="s">
        <v>1033</v>
      </c>
      <c r="E3" s="222" t="s">
        <v>730</v>
      </c>
      <c r="F3" s="222" t="s">
        <v>730</v>
      </c>
      <c r="G3" s="223" t="s">
        <v>172</v>
      </c>
      <c r="H3" s="222"/>
      <c r="I3" s="222"/>
      <c r="J3" s="224"/>
      <c r="K3" s="224"/>
      <c r="L3" s="222" t="s">
        <v>775</v>
      </c>
      <c r="M3" s="222" t="s">
        <v>775</v>
      </c>
      <c r="N3" s="222" t="s">
        <v>775</v>
      </c>
      <c r="O3" s="222" t="s">
        <v>775</v>
      </c>
      <c r="P3" s="225"/>
    </row>
    <row r="4" spans="1:16" ht="4.1500000000000004" customHeight="1" thickBot="1" x14ac:dyDescent="0.3"/>
    <row r="5" spans="1:16" ht="16.5" thickBot="1" x14ac:dyDescent="0.3">
      <c r="A5" s="168"/>
      <c r="B5" s="169"/>
      <c r="C5" s="169"/>
      <c r="D5" s="169"/>
      <c r="E5" s="169"/>
      <c r="F5" s="169"/>
      <c r="G5" s="169"/>
      <c r="H5" s="170" t="s">
        <v>171</v>
      </c>
      <c r="I5" s="169"/>
      <c r="J5" s="170"/>
      <c r="K5" s="170"/>
      <c r="L5" s="169"/>
      <c r="M5" s="169"/>
      <c r="N5" s="169"/>
      <c r="O5" s="169"/>
      <c r="P5" s="171"/>
    </row>
    <row r="6" spans="1:16" ht="4.1500000000000004" customHeight="1" thickBot="1" x14ac:dyDescent="0.3"/>
    <row r="7" spans="1:16" ht="15.75" customHeight="1" x14ac:dyDescent="0.25">
      <c r="A7" s="140"/>
      <c r="B7" s="141"/>
      <c r="C7" s="141"/>
      <c r="D7" s="141"/>
      <c r="E7" s="141"/>
      <c r="F7" s="141"/>
      <c r="G7" s="141"/>
      <c r="H7" s="141"/>
      <c r="I7" s="142" t="s">
        <v>1</v>
      </c>
      <c r="J7" s="142"/>
      <c r="K7" s="142"/>
      <c r="L7" s="141"/>
      <c r="M7" s="141"/>
      <c r="N7" s="141"/>
      <c r="O7" s="141"/>
      <c r="P7" s="143"/>
    </row>
    <row r="8" spans="1:16" ht="15.75" x14ac:dyDescent="0.25">
      <c r="A8" s="9">
        <v>103287.73</v>
      </c>
      <c r="B8" s="1">
        <v>103288</v>
      </c>
      <c r="C8" s="1">
        <f>B61</f>
        <v>43362</v>
      </c>
      <c r="D8" s="1">
        <f>C61</f>
        <v>-116963.42000000001</v>
      </c>
      <c r="E8" s="1">
        <v>6454.9</v>
      </c>
      <c r="F8" s="1">
        <v>6454.9</v>
      </c>
      <c r="J8" s="3" t="s">
        <v>553</v>
      </c>
      <c r="K8" s="3" t="s">
        <v>2</v>
      </c>
      <c r="L8" s="1">
        <v>43400</v>
      </c>
      <c r="M8" s="1">
        <v>43400</v>
      </c>
      <c r="N8" s="1">
        <v>43400</v>
      </c>
      <c r="O8" s="1">
        <f>D61</f>
        <v>-116963.42000000001</v>
      </c>
      <c r="P8" s="10"/>
    </row>
    <row r="9" spans="1:16" ht="15" customHeight="1" thickBot="1" x14ac:dyDescent="0.3">
      <c r="A9" s="144">
        <f t="shared" ref="A9:F9" si="0">SUM(A8)</f>
        <v>103287.73</v>
      </c>
      <c r="B9" s="145">
        <f t="shared" si="0"/>
        <v>103288</v>
      </c>
      <c r="C9" s="145">
        <f t="shared" si="0"/>
        <v>43362</v>
      </c>
      <c r="D9" s="145">
        <f t="shared" si="0"/>
        <v>-116963.42000000001</v>
      </c>
      <c r="E9" s="145">
        <f t="shared" si="0"/>
        <v>6454.9</v>
      </c>
      <c r="F9" s="145">
        <f t="shared" si="0"/>
        <v>6454.9</v>
      </c>
      <c r="G9" s="145"/>
      <c r="H9" s="145"/>
      <c r="I9" s="145"/>
      <c r="J9" s="146"/>
      <c r="K9" s="146"/>
      <c r="L9" s="145">
        <f>SUM(L8)</f>
        <v>43400</v>
      </c>
      <c r="M9" s="145">
        <f>SUM(M8)</f>
        <v>43400</v>
      </c>
      <c r="N9" s="145">
        <f>SUM(N8)</f>
        <v>43400</v>
      </c>
      <c r="O9" s="145">
        <f>SUM(O8)</f>
        <v>-116963.42000000001</v>
      </c>
      <c r="P9" s="147" t="s">
        <v>618</v>
      </c>
    </row>
    <row r="10" spans="1:16" ht="3" customHeight="1" thickBot="1" x14ac:dyDescent="0.3"/>
    <row r="11" spans="1:16" ht="15.75" x14ac:dyDescent="0.25">
      <c r="A11" s="140"/>
      <c r="B11" s="424" t="s">
        <v>98</v>
      </c>
      <c r="C11" s="141"/>
      <c r="D11" s="141"/>
      <c r="E11" s="141"/>
      <c r="F11" s="141"/>
      <c r="G11" s="141"/>
      <c r="H11" s="141"/>
      <c r="I11" s="141" t="s">
        <v>3</v>
      </c>
      <c r="J11" s="142"/>
      <c r="K11" s="142"/>
      <c r="L11" s="141"/>
      <c r="M11" s="141"/>
      <c r="N11" s="141"/>
      <c r="O11" s="141"/>
      <c r="P11" s="143"/>
    </row>
    <row r="12" spans="1:16" ht="15.75" x14ac:dyDescent="0.25">
      <c r="A12" s="9">
        <v>0</v>
      </c>
      <c r="B12" s="1">
        <v>1783</v>
      </c>
      <c r="C12" s="1">
        <v>0</v>
      </c>
      <c r="E12" s="1">
        <v>0</v>
      </c>
      <c r="F12" s="1">
        <v>0</v>
      </c>
      <c r="J12" s="3" t="s">
        <v>426</v>
      </c>
      <c r="K12" s="3" t="s">
        <v>4</v>
      </c>
      <c r="L12" s="1">
        <v>0</v>
      </c>
      <c r="M12" s="1">
        <v>0</v>
      </c>
      <c r="N12" s="1">
        <v>0</v>
      </c>
      <c r="O12" s="1">
        <v>0</v>
      </c>
      <c r="P12" s="10"/>
    </row>
    <row r="13" spans="1:16" ht="15.75" x14ac:dyDescent="0.25">
      <c r="A13" s="158">
        <v>1783.59</v>
      </c>
      <c r="B13" s="159"/>
      <c r="C13" s="159">
        <v>0</v>
      </c>
      <c r="D13" s="159"/>
      <c r="E13" s="159">
        <v>0</v>
      </c>
      <c r="F13" s="159">
        <v>0</v>
      </c>
      <c r="G13" s="159"/>
      <c r="H13" s="159"/>
      <c r="I13" s="159"/>
      <c r="J13" s="160" t="s">
        <v>427</v>
      </c>
      <c r="K13" s="160" t="s">
        <v>98</v>
      </c>
      <c r="L13" s="159">
        <v>0</v>
      </c>
      <c r="M13" s="159">
        <v>0</v>
      </c>
      <c r="N13" s="159">
        <v>0</v>
      </c>
      <c r="O13" s="159">
        <v>0</v>
      </c>
      <c r="P13" s="161"/>
    </row>
    <row r="14" spans="1:16" ht="15" customHeight="1" thickBot="1" x14ac:dyDescent="0.3">
      <c r="A14" s="144">
        <f>SUM(A12:A13)</f>
        <v>1783.59</v>
      </c>
      <c r="B14" s="145">
        <f>SUM(B12:B13)</f>
        <v>1783</v>
      </c>
      <c r="C14" s="145">
        <f>SUM(C12:C13)</f>
        <v>0</v>
      </c>
      <c r="D14" s="145"/>
      <c r="E14" s="145">
        <f>SUM(E12:E13)</f>
        <v>0</v>
      </c>
      <c r="F14" s="145">
        <f>SUM(F12:F13)</f>
        <v>0</v>
      </c>
      <c r="G14" s="145"/>
      <c r="H14" s="145"/>
      <c r="I14" s="145"/>
      <c r="J14" s="146"/>
      <c r="K14" s="146"/>
      <c r="L14" s="145">
        <f>SUM(L12:L13)</f>
        <v>0</v>
      </c>
      <c r="M14" s="145">
        <f>SUM(M12:M13)</f>
        <v>0</v>
      </c>
      <c r="N14" s="145">
        <f>SUM(N12:N13)</f>
        <v>0</v>
      </c>
      <c r="O14" s="145">
        <f>SUM(O12:O13)</f>
        <v>0</v>
      </c>
      <c r="P14" s="147" t="s">
        <v>599</v>
      </c>
    </row>
    <row r="15" spans="1:16" ht="3" customHeight="1" thickBot="1" x14ac:dyDescent="0.3"/>
    <row r="16" spans="1:16" ht="15.75" x14ac:dyDescent="0.25">
      <c r="A16" s="140"/>
      <c r="B16" s="141"/>
      <c r="C16" s="141"/>
      <c r="D16" s="141"/>
      <c r="E16" s="141"/>
      <c r="F16" s="141"/>
      <c r="G16" s="141"/>
      <c r="H16" s="141"/>
      <c r="I16" s="141" t="s">
        <v>20</v>
      </c>
      <c r="J16" s="142"/>
      <c r="K16" s="142"/>
      <c r="L16" s="141"/>
      <c r="M16" s="141"/>
      <c r="N16" s="141"/>
      <c r="O16" s="141"/>
      <c r="P16" s="143"/>
    </row>
    <row r="17" spans="1:16" ht="15" customHeight="1" thickBot="1" x14ac:dyDescent="0.3">
      <c r="A17" s="144">
        <v>0</v>
      </c>
      <c r="B17" s="145"/>
      <c r="C17" s="145">
        <v>0</v>
      </c>
      <c r="D17" s="145"/>
      <c r="E17" s="145">
        <v>0</v>
      </c>
      <c r="F17" s="145">
        <v>0</v>
      </c>
      <c r="G17" s="145"/>
      <c r="H17" s="145"/>
      <c r="I17" s="145"/>
      <c r="J17" s="146"/>
      <c r="K17" s="146"/>
      <c r="L17" s="145">
        <v>0</v>
      </c>
      <c r="M17" s="145">
        <v>0</v>
      </c>
      <c r="N17" s="145">
        <v>0</v>
      </c>
      <c r="O17" s="145">
        <v>0</v>
      </c>
      <c r="P17" s="147" t="s">
        <v>598</v>
      </c>
    </row>
    <row r="18" spans="1:16" ht="3" customHeight="1" thickBot="1" x14ac:dyDescent="0.3"/>
    <row r="19" spans="1:16" ht="15.75" x14ac:dyDescent="0.25">
      <c r="A19" s="140"/>
      <c r="B19" s="141"/>
      <c r="C19" s="141"/>
      <c r="D19" s="141"/>
      <c r="E19" s="141"/>
      <c r="F19" s="141"/>
      <c r="G19" s="141"/>
      <c r="H19" s="141"/>
      <c r="I19" s="141" t="s">
        <v>23</v>
      </c>
      <c r="J19" s="142"/>
      <c r="K19" s="142"/>
      <c r="L19" s="141"/>
      <c r="M19" s="141"/>
      <c r="N19" s="141"/>
      <c r="O19" s="141"/>
      <c r="P19" s="143"/>
    </row>
    <row r="20" spans="1:16" ht="15" customHeight="1" thickBot="1" x14ac:dyDescent="0.3">
      <c r="A20" s="144">
        <v>0</v>
      </c>
      <c r="B20" s="145"/>
      <c r="C20" s="145">
        <v>0</v>
      </c>
      <c r="D20" s="145"/>
      <c r="E20" s="145">
        <v>0</v>
      </c>
      <c r="F20" s="145">
        <v>0</v>
      </c>
      <c r="G20" s="145"/>
      <c r="H20" s="145"/>
      <c r="I20" s="145"/>
      <c r="J20" s="146"/>
      <c r="K20" s="146"/>
      <c r="L20" s="145">
        <v>0</v>
      </c>
      <c r="M20" s="145">
        <v>0</v>
      </c>
      <c r="N20" s="145">
        <v>0</v>
      </c>
      <c r="O20" s="145">
        <v>0</v>
      </c>
      <c r="P20" s="147" t="s">
        <v>616</v>
      </c>
    </row>
    <row r="21" spans="1:16" ht="3" customHeight="1" thickBot="1" x14ac:dyDescent="0.3"/>
    <row r="22" spans="1:16" ht="15.75" x14ac:dyDescent="0.25">
      <c r="A22" s="140"/>
      <c r="B22" s="141"/>
      <c r="C22" s="141"/>
      <c r="D22" s="141"/>
      <c r="E22" s="141"/>
      <c r="F22" s="141"/>
      <c r="G22" s="141"/>
      <c r="H22" s="141"/>
      <c r="I22" s="141" t="s">
        <v>24</v>
      </c>
      <c r="J22" s="142"/>
      <c r="K22" s="142"/>
      <c r="L22" s="141"/>
      <c r="M22" s="141"/>
      <c r="N22" s="141"/>
      <c r="O22" s="141"/>
      <c r="P22" s="143"/>
    </row>
    <row r="23" spans="1:16" ht="15" customHeight="1" x14ac:dyDescent="0.25">
      <c r="A23" s="9">
        <v>0</v>
      </c>
      <c r="C23" s="1">
        <v>0</v>
      </c>
      <c r="E23" s="1">
        <v>0</v>
      </c>
      <c r="F23" s="1">
        <v>0</v>
      </c>
      <c r="J23" s="3" t="s">
        <v>428</v>
      </c>
      <c r="K23" s="3" t="s">
        <v>126</v>
      </c>
      <c r="L23" s="1">
        <v>0</v>
      </c>
      <c r="M23" s="1">
        <v>0</v>
      </c>
      <c r="N23" s="1">
        <v>0</v>
      </c>
      <c r="O23" s="1">
        <v>178672.42</v>
      </c>
      <c r="P23" s="10"/>
    </row>
    <row r="24" spans="1:16" ht="15" customHeight="1" thickBot="1" x14ac:dyDescent="0.3">
      <c r="A24" s="144">
        <f>SUM(A22)</f>
        <v>0</v>
      </c>
      <c r="B24" s="145"/>
      <c r="C24" s="145">
        <f>SUM(C22)</f>
        <v>0</v>
      </c>
      <c r="D24" s="145"/>
      <c r="E24" s="145">
        <f>SUM(E22)</f>
        <v>0</v>
      </c>
      <c r="F24" s="145">
        <f>SUM(F22)</f>
        <v>0</v>
      </c>
      <c r="G24" s="145"/>
      <c r="H24" s="145"/>
      <c r="I24" s="145"/>
      <c r="J24" s="146"/>
      <c r="K24" s="146"/>
      <c r="L24" s="145">
        <f>SUM(L22)</f>
        <v>0</v>
      </c>
      <c r="M24" s="145">
        <f>SUM(M22)</f>
        <v>0</v>
      </c>
      <c r="N24" s="145">
        <f>SUM(N22)</f>
        <v>0</v>
      </c>
      <c r="O24" s="145">
        <f>SUM(O23)</f>
        <v>178672.42</v>
      </c>
      <c r="P24" s="147" t="s">
        <v>596</v>
      </c>
    </row>
    <row r="25" spans="1:16" ht="3" customHeight="1" thickBot="1" x14ac:dyDescent="0.3"/>
    <row r="26" spans="1:16" ht="15.75" customHeight="1" x14ac:dyDescent="0.25">
      <c r="A26" s="140"/>
      <c r="B26" s="141"/>
      <c r="C26" s="141"/>
      <c r="D26" s="141"/>
      <c r="E26" s="141"/>
      <c r="F26" s="141"/>
      <c r="G26" s="141"/>
      <c r="H26" s="141"/>
      <c r="I26" s="141" t="s">
        <v>27</v>
      </c>
      <c r="J26" s="142"/>
      <c r="K26" s="142"/>
      <c r="L26" s="141"/>
      <c r="M26" s="141"/>
      <c r="N26" s="141"/>
      <c r="O26" s="141"/>
      <c r="P26" s="143"/>
    </row>
    <row r="27" spans="1:16" ht="15.75" customHeight="1" x14ac:dyDescent="0.25">
      <c r="A27" s="9">
        <v>0</v>
      </c>
      <c r="C27" s="1">
        <v>0</v>
      </c>
      <c r="E27" s="1">
        <v>0</v>
      </c>
      <c r="F27" s="1">
        <v>0</v>
      </c>
      <c r="J27" s="3" t="s">
        <v>429</v>
      </c>
      <c r="K27" s="3" t="s">
        <v>28</v>
      </c>
      <c r="L27" s="1">
        <v>0</v>
      </c>
      <c r="M27" s="1">
        <v>0</v>
      </c>
      <c r="N27" s="1">
        <v>0</v>
      </c>
      <c r="O27" s="1">
        <v>0</v>
      </c>
      <c r="P27" s="10"/>
    </row>
    <row r="28" spans="1:16" ht="15" customHeight="1" thickBot="1" x14ac:dyDescent="0.3">
      <c r="A28" s="144">
        <f>SUM(A26)</f>
        <v>0</v>
      </c>
      <c r="B28" s="145"/>
      <c r="C28" s="145">
        <f>SUM(C26)</f>
        <v>0</v>
      </c>
      <c r="D28" s="145"/>
      <c r="E28" s="145">
        <f>SUM(E26)</f>
        <v>0</v>
      </c>
      <c r="F28" s="145">
        <f>SUM(F26)</f>
        <v>0</v>
      </c>
      <c r="G28" s="145"/>
      <c r="H28" s="145"/>
      <c r="I28" s="145"/>
      <c r="J28" s="146"/>
      <c r="K28" s="146"/>
      <c r="L28" s="145">
        <f>SUM(L26)</f>
        <v>0</v>
      </c>
      <c r="M28" s="145">
        <f>SUM(M26)</f>
        <v>0</v>
      </c>
      <c r="N28" s="145">
        <f>SUM(N26)</f>
        <v>0</v>
      </c>
      <c r="O28" s="145">
        <f>SUM(O26)</f>
        <v>0</v>
      </c>
      <c r="P28" s="147" t="s">
        <v>597</v>
      </c>
    </row>
    <row r="29" spans="1:16" ht="3" customHeight="1" thickBot="1" x14ac:dyDescent="0.3"/>
    <row r="30" spans="1:16" ht="15.75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 t="s">
        <v>726</v>
      </c>
      <c r="J30" s="142"/>
      <c r="K30" s="142"/>
      <c r="L30" s="141"/>
      <c r="M30" s="141"/>
      <c r="N30" s="141"/>
      <c r="O30" s="141"/>
      <c r="P30" s="143"/>
    </row>
    <row r="31" spans="1:16" ht="15" customHeight="1" thickBot="1" x14ac:dyDescent="0.3">
      <c r="A31" s="144">
        <v>0</v>
      </c>
      <c r="B31" s="145"/>
      <c r="C31" s="145">
        <v>0</v>
      </c>
      <c r="D31" s="145"/>
      <c r="E31" s="145">
        <v>0</v>
      </c>
      <c r="F31" s="145">
        <v>0</v>
      </c>
      <c r="G31" s="145"/>
      <c r="H31" s="145"/>
      <c r="I31" s="145"/>
      <c r="J31" s="146"/>
      <c r="K31" s="146"/>
      <c r="L31" s="145">
        <v>0</v>
      </c>
      <c r="M31" s="145">
        <v>0</v>
      </c>
      <c r="N31" s="145">
        <v>0</v>
      </c>
      <c r="O31" s="145">
        <v>0</v>
      </c>
      <c r="P31" s="147" t="s">
        <v>594</v>
      </c>
    </row>
    <row r="32" spans="1:16" ht="3.75" customHeight="1" thickBot="1" x14ac:dyDescent="0.3"/>
    <row r="33" spans="1:16" ht="15" customHeight="1" thickBot="1" x14ac:dyDescent="0.3">
      <c r="A33" s="168">
        <f>SUM(A9+A14+A17+A20+A24+A28+A31)</f>
        <v>105071.31999999999</v>
      </c>
      <c r="B33" s="168">
        <f>SUM(B9+B14+B17+B20+B24+B28+B31)</f>
        <v>105071</v>
      </c>
      <c r="C33" s="169">
        <f>C9+C14+C17+C20+C24+C28+C31</f>
        <v>43362</v>
      </c>
      <c r="D33" s="169">
        <f>D9+D14+D17+D20+D24+D28+D31</f>
        <v>-116963.42000000001</v>
      </c>
      <c r="E33" s="169">
        <f>E9+E14+E17+E20+E24+E28+E31</f>
        <v>6454.9</v>
      </c>
      <c r="F33" s="169">
        <f>F9+F14+F17+F20+F24+F28+F31</f>
        <v>6454.9</v>
      </c>
      <c r="G33" s="169"/>
      <c r="H33" s="169"/>
      <c r="I33" s="169"/>
      <c r="J33" s="170"/>
      <c r="K33" s="170"/>
      <c r="L33" s="169">
        <f>L9+L14+L17+L20+L24+L28+L31</f>
        <v>43400</v>
      </c>
      <c r="M33" s="169">
        <f>M9+M14+M17+M20+M24+M28+M31</f>
        <v>43400</v>
      </c>
      <c r="N33" s="169">
        <f>N9+N14+N17+N20+N24+N28+N31</f>
        <v>43400</v>
      </c>
      <c r="O33" s="169">
        <f>O9+O14+O17+O20+O24+O28+O31</f>
        <v>61709</v>
      </c>
      <c r="P33" s="171" t="s">
        <v>595</v>
      </c>
    </row>
    <row r="34" spans="1:16" ht="3" customHeight="1" thickBot="1" x14ac:dyDescent="0.3"/>
    <row r="35" spans="1:16" ht="15.75" customHeight="1" thickBot="1" x14ac:dyDescent="0.3">
      <c r="A35" s="168"/>
      <c r="B35" s="169"/>
      <c r="C35" s="169"/>
      <c r="D35" s="169"/>
      <c r="E35" s="169"/>
      <c r="F35" s="169"/>
      <c r="G35" s="169"/>
      <c r="H35" s="169" t="s">
        <v>173</v>
      </c>
      <c r="I35" s="169"/>
      <c r="J35" s="170"/>
      <c r="K35" s="170"/>
      <c r="L35" s="169"/>
      <c r="M35" s="169"/>
      <c r="N35" s="169"/>
      <c r="O35" s="169"/>
      <c r="P35" s="171"/>
    </row>
    <row r="36" spans="1:16" ht="3" customHeight="1" thickBot="1" x14ac:dyDescent="0.3"/>
    <row r="37" spans="1:16" ht="15.75" customHeight="1" x14ac:dyDescent="0.25">
      <c r="A37" s="140"/>
      <c r="B37" s="141"/>
      <c r="C37" s="141"/>
      <c r="D37" s="141"/>
      <c r="E37" s="141"/>
      <c r="F37" s="141"/>
      <c r="G37" s="141"/>
      <c r="H37" s="141"/>
      <c r="I37" s="141" t="s">
        <v>32</v>
      </c>
      <c r="J37" s="142"/>
      <c r="K37" s="142"/>
      <c r="L37" s="141"/>
      <c r="M37" s="141"/>
      <c r="N37" s="141"/>
      <c r="O37" s="141"/>
      <c r="P37" s="143"/>
    </row>
    <row r="38" spans="1:16" ht="15.75" customHeight="1" x14ac:dyDescent="0.25">
      <c r="A38" s="9">
        <v>0</v>
      </c>
      <c r="C38" s="1">
        <v>0</v>
      </c>
      <c r="E38" s="1">
        <v>0</v>
      </c>
      <c r="F38" s="1">
        <v>0</v>
      </c>
      <c r="J38" s="3" t="s">
        <v>424</v>
      </c>
      <c r="K38" s="3" t="s">
        <v>4</v>
      </c>
      <c r="L38" s="1">
        <v>0</v>
      </c>
      <c r="M38" s="1">
        <v>0</v>
      </c>
      <c r="N38" s="1">
        <v>0</v>
      </c>
      <c r="O38" s="1">
        <v>0</v>
      </c>
      <c r="P38" s="10"/>
    </row>
    <row r="39" spans="1:16" ht="15" customHeight="1" thickBot="1" x14ac:dyDescent="0.3">
      <c r="A39" s="144">
        <f>SUM(A37)</f>
        <v>0</v>
      </c>
      <c r="B39" s="145"/>
      <c r="C39" s="145">
        <f>SUM(C37)</f>
        <v>0</v>
      </c>
      <c r="D39" s="145"/>
      <c r="E39" s="145">
        <f>SUM(E37)</f>
        <v>0</v>
      </c>
      <c r="F39" s="145">
        <f>SUM(F37)</f>
        <v>0</v>
      </c>
      <c r="G39" s="145"/>
      <c r="H39" s="145"/>
      <c r="I39" s="145"/>
      <c r="J39" s="146"/>
      <c r="K39" s="146"/>
      <c r="L39" s="145">
        <f>SUM(L37)</f>
        <v>0</v>
      </c>
      <c r="M39" s="145">
        <f>SUM(M37)</f>
        <v>0</v>
      </c>
      <c r="N39" s="145">
        <f>SUM(N37)</f>
        <v>0</v>
      </c>
      <c r="O39" s="145">
        <f>SUM(O37)</f>
        <v>0</v>
      </c>
      <c r="P39" s="147" t="s">
        <v>590</v>
      </c>
    </row>
    <row r="40" spans="1:16" ht="3" customHeight="1" thickBot="1" x14ac:dyDescent="0.3"/>
    <row r="41" spans="1:16" ht="15.75" customHeight="1" x14ac:dyDescent="0.25">
      <c r="A41" s="140"/>
      <c r="B41" s="141"/>
      <c r="C41" s="141"/>
      <c r="D41" s="141"/>
      <c r="E41" s="141"/>
      <c r="F41" s="141"/>
      <c r="G41" s="141"/>
      <c r="H41" s="141"/>
      <c r="I41" s="141" t="s">
        <v>61</v>
      </c>
      <c r="J41" s="142"/>
      <c r="K41" s="142"/>
      <c r="L41" s="141"/>
      <c r="M41" s="141"/>
      <c r="N41" s="141"/>
      <c r="O41" s="141"/>
      <c r="P41" s="143"/>
    </row>
    <row r="42" spans="1:16" ht="15" customHeight="1" thickBot="1" x14ac:dyDescent="0.3">
      <c r="A42" s="144">
        <v>0</v>
      </c>
      <c r="B42" s="145"/>
      <c r="C42" s="145">
        <v>0</v>
      </c>
      <c r="D42" s="145"/>
      <c r="E42" s="145">
        <v>0</v>
      </c>
      <c r="F42" s="145">
        <v>0</v>
      </c>
      <c r="G42" s="145"/>
      <c r="H42" s="145"/>
      <c r="I42" s="145"/>
      <c r="J42" s="146"/>
      <c r="K42" s="146"/>
      <c r="L42" s="145">
        <v>0</v>
      </c>
      <c r="M42" s="145">
        <v>0</v>
      </c>
      <c r="N42" s="145">
        <v>0</v>
      </c>
      <c r="O42" s="145">
        <v>0</v>
      </c>
      <c r="P42" s="147" t="s">
        <v>631</v>
      </c>
    </row>
    <row r="43" spans="1:16" ht="3" customHeight="1" thickBot="1" x14ac:dyDescent="0.3"/>
    <row r="44" spans="1:16" ht="15.75" customHeight="1" x14ac:dyDescent="0.25">
      <c r="A44" s="140"/>
      <c r="B44" s="424" t="s">
        <v>1015</v>
      </c>
      <c r="C44" s="141"/>
      <c r="D44" s="141"/>
      <c r="E44" s="141"/>
      <c r="F44" s="141"/>
      <c r="G44" s="141"/>
      <c r="H44" s="141"/>
      <c r="I44" s="141" t="s">
        <v>721</v>
      </c>
      <c r="J44" s="142"/>
      <c r="K44" s="142"/>
      <c r="L44" s="141"/>
      <c r="M44" s="141"/>
      <c r="N44" s="141"/>
      <c r="O44" s="141"/>
      <c r="P44" s="143"/>
    </row>
    <row r="45" spans="1:16" ht="15.75" customHeight="1" x14ac:dyDescent="0.25">
      <c r="A45" s="9">
        <v>0</v>
      </c>
      <c r="B45" s="1">
        <v>61709</v>
      </c>
      <c r="C45" s="1">
        <v>160325.42000000001</v>
      </c>
      <c r="E45" s="1">
        <v>0</v>
      </c>
      <c r="F45" s="1">
        <v>0</v>
      </c>
      <c r="J45" s="3" t="s">
        <v>425</v>
      </c>
      <c r="K45" s="3" t="s">
        <v>898</v>
      </c>
      <c r="P45" s="10"/>
    </row>
    <row r="46" spans="1:16" ht="15" customHeight="1" thickBot="1" x14ac:dyDescent="0.3">
      <c r="A46" s="144">
        <f>SUM(A45)</f>
        <v>0</v>
      </c>
      <c r="B46" s="145">
        <f>SUM(B45)</f>
        <v>61709</v>
      </c>
      <c r="C46" s="145">
        <f>SUM(C45)</f>
        <v>160325.42000000001</v>
      </c>
      <c r="D46" s="145"/>
      <c r="E46" s="145">
        <f>SUM(E45)</f>
        <v>0</v>
      </c>
      <c r="F46" s="145">
        <f>SUM(F45)</f>
        <v>0</v>
      </c>
      <c r="G46" s="145"/>
      <c r="H46" s="145"/>
      <c r="I46" s="145"/>
      <c r="J46" s="146"/>
      <c r="K46" s="146" t="s">
        <v>673</v>
      </c>
      <c r="L46" s="145">
        <f>SUM(L45)</f>
        <v>0</v>
      </c>
      <c r="M46" s="145">
        <f>SUM(M45)</f>
        <v>0</v>
      </c>
      <c r="N46" s="145">
        <f>SUM(N45)</f>
        <v>0</v>
      </c>
      <c r="O46" s="145">
        <f>SUM(O45)</f>
        <v>0</v>
      </c>
      <c r="P46" s="147" t="s">
        <v>632</v>
      </c>
    </row>
    <row r="47" spans="1:16" ht="3" customHeight="1" thickBot="1" x14ac:dyDescent="0.3"/>
    <row r="48" spans="1:16" ht="15.75" customHeight="1" x14ac:dyDescent="0.25">
      <c r="A48" s="140"/>
      <c r="B48" s="141"/>
      <c r="C48" s="141"/>
      <c r="D48" s="141"/>
      <c r="E48" s="141"/>
      <c r="F48" s="141"/>
      <c r="G48" s="141"/>
      <c r="H48" s="141"/>
      <c r="I48" s="141" t="s">
        <v>64</v>
      </c>
      <c r="J48" s="142"/>
      <c r="K48" s="142"/>
      <c r="L48" s="141"/>
      <c r="M48" s="141"/>
      <c r="N48" s="141"/>
      <c r="O48" s="141"/>
      <c r="P48" s="143"/>
    </row>
    <row r="49" spans="1:16" ht="15" customHeight="1" thickBot="1" x14ac:dyDescent="0.3">
      <c r="A49" s="144">
        <v>0</v>
      </c>
      <c r="B49" s="145"/>
      <c r="C49" s="145">
        <v>0</v>
      </c>
      <c r="D49" s="145"/>
      <c r="E49" s="145">
        <v>0</v>
      </c>
      <c r="F49" s="145">
        <v>0</v>
      </c>
      <c r="G49" s="145"/>
      <c r="H49" s="145"/>
      <c r="I49" s="145"/>
      <c r="J49" s="146"/>
      <c r="K49" s="146"/>
      <c r="L49" s="145">
        <v>0</v>
      </c>
      <c r="M49" s="145">
        <v>0</v>
      </c>
      <c r="N49" s="145">
        <v>0</v>
      </c>
      <c r="O49" s="145">
        <v>0</v>
      </c>
      <c r="P49" s="147" t="s">
        <v>596</v>
      </c>
    </row>
    <row r="50" spans="1:16" ht="3" customHeight="1" thickBot="1" x14ac:dyDescent="0.3"/>
    <row r="51" spans="1:16" ht="15.75" customHeight="1" x14ac:dyDescent="0.25">
      <c r="A51" s="140"/>
      <c r="B51" s="141"/>
      <c r="C51" s="141"/>
      <c r="D51" s="141"/>
      <c r="E51" s="141"/>
      <c r="F51" s="141"/>
      <c r="G51" s="141"/>
      <c r="H51" s="141"/>
      <c r="I51" s="141" t="s">
        <v>65</v>
      </c>
      <c r="J51" s="142"/>
      <c r="K51" s="142"/>
      <c r="L51" s="141"/>
      <c r="M51" s="141"/>
      <c r="N51" s="141"/>
      <c r="O51" s="141"/>
      <c r="P51" s="143"/>
    </row>
    <row r="52" spans="1:16" ht="15.75" customHeight="1" x14ac:dyDescent="0.25">
      <c r="A52" s="9">
        <v>0</v>
      </c>
      <c r="C52" s="1">
        <v>0</v>
      </c>
      <c r="E52" s="1">
        <v>0</v>
      </c>
      <c r="F52" s="1">
        <v>0</v>
      </c>
      <c r="J52" s="3" t="s">
        <v>561</v>
      </c>
      <c r="K52" s="3" t="s">
        <v>167</v>
      </c>
      <c r="L52" s="1">
        <v>0</v>
      </c>
      <c r="M52" s="1">
        <v>0</v>
      </c>
      <c r="N52" s="1">
        <v>0</v>
      </c>
      <c r="O52" s="1">
        <v>0</v>
      </c>
      <c r="P52" s="10"/>
    </row>
    <row r="53" spans="1:16" ht="15.75" customHeight="1" x14ac:dyDescent="0.25">
      <c r="A53" s="9"/>
      <c r="J53" s="3" t="s">
        <v>1108</v>
      </c>
      <c r="K53" s="3" t="s">
        <v>1082</v>
      </c>
      <c r="O53" s="1">
        <v>61709</v>
      </c>
      <c r="P53" s="10"/>
    </row>
    <row r="54" spans="1:16" ht="15" customHeight="1" thickBot="1" x14ac:dyDescent="0.3">
      <c r="A54" s="144">
        <f>SUM(A52)</f>
        <v>0</v>
      </c>
      <c r="B54" s="145"/>
      <c r="C54" s="145">
        <f>SUM(C52)</f>
        <v>0</v>
      </c>
      <c r="D54" s="145"/>
      <c r="E54" s="145">
        <f>SUM(E52)</f>
        <v>0</v>
      </c>
      <c r="F54" s="145">
        <f>SUM(F52)</f>
        <v>0</v>
      </c>
      <c r="G54" s="145"/>
      <c r="H54" s="145"/>
      <c r="I54" s="145"/>
      <c r="J54" s="146"/>
      <c r="K54" s="146"/>
      <c r="L54" s="145">
        <f>SUM(L52)</f>
        <v>0</v>
      </c>
      <c r="M54" s="145">
        <f>SUM(M52)</f>
        <v>0</v>
      </c>
      <c r="N54" s="145">
        <f>SUM(N52)</f>
        <v>0</v>
      </c>
      <c r="O54" s="145">
        <f>SUM(O52:O53)</f>
        <v>61709</v>
      </c>
      <c r="P54" s="147" t="s">
        <v>603</v>
      </c>
    </row>
    <row r="55" spans="1:16" ht="3" customHeight="1" thickBot="1" x14ac:dyDescent="0.3"/>
    <row r="56" spans="1:16" ht="15.75" customHeight="1" x14ac:dyDescent="0.25">
      <c r="A56" s="140"/>
      <c r="B56" s="141"/>
      <c r="C56" s="141"/>
      <c r="D56" s="141"/>
      <c r="E56" s="141"/>
      <c r="F56" s="141"/>
      <c r="G56" s="141"/>
      <c r="H56" s="141"/>
      <c r="I56" s="141" t="s">
        <v>67</v>
      </c>
      <c r="J56" s="142"/>
      <c r="K56" s="142"/>
      <c r="L56" s="141"/>
      <c r="M56" s="141"/>
      <c r="N56" s="141"/>
      <c r="O56" s="141"/>
      <c r="P56" s="143"/>
    </row>
    <row r="57" spans="1:16" ht="15" customHeight="1" thickBot="1" x14ac:dyDescent="0.3">
      <c r="A57" s="144">
        <v>0</v>
      </c>
      <c r="B57" s="145"/>
      <c r="C57" s="145">
        <v>0</v>
      </c>
      <c r="D57" s="145"/>
      <c r="E57" s="145">
        <v>0</v>
      </c>
      <c r="F57" s="145">
        <v>0</v>
      </c>
      <c r="G57" s="145"/>
      <c r="H57" s="145"/>
      <c r="I57" s="145"/>
      <c r="J57" s="146"/>
      <c r="K57" s="146"/>
      <c r="L57" s="145">
        <v>0</v>
      </c>
      <c r="M57" s="145">
        <v>0</v>
      </c>
      <c r="N57" s="145">
        <v>0</v>
      </c>
      <c r="O57" s="145">
        <v>0</v>
      </c>
      <c r="P57" s="147" t="s">
        <v>604</v>
      </c>
    </row>
    <row r="58" spans="1:16" ht="3" customHeight="1" thickBot="1" x14ac:dyDescent="0.3"/>
    <row r="59" spans="1:16" ht="15" customHeight="1" thickBot="1" x14ac:dyDescent="0.3">
      <c r="A59" s="168">
        <f t="shared" ref="A59:F59" si="1">SUM(A57,A54,A49,A46,A42,A39)</f>
        <v>0</v>
      </c>
      <c r="B59" s="168">
        <f t="shared" si="1"/>
        <v>61709</v>
      </c>
      <c r="C59" s="169">
        <f t="shared" si="1"/>
        <v>160325.42000000001</v>
      </c>
      <c r="D59" s="169">
        <f t="shared" si="1"/>
        <v>0</v>
      </c>
      <c r="E59" s="169">
        <f t="shared" si="1"/>
        <v>0</v>
      </c>
      <c r="F59" s="169">
        <f t="shared" si="1"/>
        <v>0</v>
      </c>
      <c r="G59" s="169"/>
      <c r="H59" s="169"/>
      <c r="I59" s="169"/>
      <c r="J59" s="170"/>
      <c r="K59" s="170"/>
      <c r="L59" s="169">
        <f>SUM(L57,L54,L49,L46,L42,L39)</f>
        <v>0</v>
      </c>
      <c r="M59" s="169">
        <f>SUM(M57,M54,M49,M46,M42,M39)</f>
        <v>0</v>
      </c>
      <c r="N59" s="169">
        <f>SUM(N57,N54,N49,N46,N42,N39)</f>
        <v>0</v>
      </c>
      <c r="O59" s="169">
        <f>SUM(O57,O54,O49,O46,O42,O39)</f>
        <v>61709</v>
      </c>
      <c r="P59" s="171" t="s">
        <v>653</v>
      </c>
    </row>
    <row r="60" spans="1:16" ht="3" customHeight="1" thickBot="1" x14ac:dyDescent="0.3"/>
    <row r="61" spans="1:16" ht="15" customHeight="1" thickBot="1" x14ac:dyDescent="0.3">
      <c r="A61" s="168">
        <f t="shared" ref="A61:F61" si="2">A33-A59</f>
        <v>105071.31999999999</v>
      </c>
      <c r="B61" s="168">
        <f t="shared" si="2"/>
        <v>43362</v>
      </c>
      <c r="C61" s="169">
        <f t="shared" si="2"/>
        <v>-116963.42000000001</v>
      </c>
      <c r="D61" s="169">
        <f t="shared" si="2"/>
        <v>-116963.42000000001</v>
      </c>
      <c r="E61" s="169">
        <f t="shared" si="2"/>
        <v>6454.9</v>
      </c>
      <c r="F61" s="169">
        <f t="shared" si="2"/>
        <v>6454.9</v>
      </c>
      <c r="G61" s="169"/>
      <c r="H61" s="169"/>
      <c r="I61" s="169"/>
      <c r="J61" s="170"/>
      <c r="K61" s="170"/>
      <c r="L61" s="169">
        <f>L33-L59</f>
        <v>43400</v>
      </c>
      <c r="M61" s="169">
        <f>M33-M59</f>
        <v>43400</v>
      </c>
      <c r="N61" s="169">
        <f>N33-N59</f>
        <v>43400</v>
      </c>
      <c r="O61" s="169">
        <f>O33-O59</f>
        <v>0</v>
      </c>
      <c r="P61" s="171" t="s">
        <v>1081</v>
      </c>
    </row>
    <row r="62" spans="1:16" ht="15.75" customHeight="1" x14ac:dyDescent="0.25"/>
    <row r="63" spans="1:16" ht="15.75" customHeight="1" x14ac:dyDescent="0.25"/>
    <row r="64" spans="1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</sheetData>
  <printOptions headings="1"/>
  <pageMargins left="0.2" right="0.2" top="0.25" bottom="0.25" header="0.3" footer="0.3"/>
  <pageSetup paperSize="5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3B18-EF28-4A17-99A4-38B9606BF0B1}">
  <sheetPr>
    <tabColor rgb="FF993366"/>
    <pageSetUpPr fitToPage="1"/>
  </sheetPr>
  <dimension ref="A1:Q961"/>
  <sheetViews>
    <sheetView topLeftCell="A7" workbookViewId="0">
      <selection activeCell="Q24" sqref="Q24"/>
    </sheetView>
  </sheetViews>
  <sheetFormatPr defaultColWidth="14.42578125" defaultRowHeight="15.75" x14ac:dyDescent="0.25"/>
  <cols>
    <col min="1" max="1" width="14" style="1" customWidth="1"/>
    <col min="2" max="2" width="0.7109375" style="1" customWidth="1"/>
    <col min="3" max="3" width="13.7109375" style="1" customWidth="1"/>
    <col min="4" max="4" width="0.85546875" style="1" customWidth="1"/>
    <col min="5" max="5" width="14.7109375" style="1" customWidth="1"/>
    <col min="6" max="6" width="17" style="1" customWidth="1"/>
    <col min="7" max="9" width="0.7109375" style="1" customWidth="1"/>
    <col min="10" max="10" width="14.28515625" style="3" customWidth="1"/>
    <col min="11" max="11" width="44.28515625" style="3" bestFit="1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7" x14ac:dyDescent="0.25">
      <c r="A1" s="354" t="s">
        <v>676</v>
      </c>
      <c r="B1" s="355"/>
      <c r="C1" s="355" t="s">
        <v>676</v>
      </c>
      <c r="D1" s="355"/>
      <c r="E1" s="355" t="s">
        <v>678</v>
      </c>
      <c r="F1" s="355" t="s">
        <v>924</v>
      </c>
      <c r="G1" s="356" t="s">
        <v>0</v>
      </c>
      <c r="H1" s="355"/>
      <c r="I1" s="355"/>
      <c r="J1" s="356"/>
      <c r="K1" s="356"/>
      <c r="L1" s="355" t="s">
        <v>601</v>
      </c>
      <c r="M1" s="355" t="s">
        <v>919</v>
      </c>
      <c r="N1" s="355" t="s">
        <v>918</v>
      </c>
      <c r="O1" s="355" t="s">
        <v>924</v>
      </c>
      <c r="P1" s="357"/>
      <c r="Q1" s="3" t="s">
        <v>920</v>
      </c>
    </row>
    <row r="2" spans="1:17" ht="3" customHeight="1" x14ac:dyDescent="0.25">
      <c r="A2" s="358"/>
      <c r="B2" s="359"/>
      <c r="C2" s="359"/>
      <c r="D2" s="359"/>
      <c r="E2" s="359"/>
      <c r="F2" s="359"/>
      <c r="G2" s="359"/>
      <c r="H2" s="359"/>
      <c r="I2" s="359"/>
      <c r="J2" s="360"/>
      <c r="K2" s="360"/>
      <c r="L2" s="359"/>
      <c r="M2" s="359"/>
      <c r="N2" s="359"/>
      <c r="O2" s="359"/>
      <c r="P2" s="361"/>
    </row>
    <row r="3" spans="1:17" ht="16.5" thickBot="1" x14ac:dyDescent="0.3">
      <c r="A3" s="362" t="s">
        <v>602</v>
      </c>
      <c r="B3" s="363"/>
      <c r="C3" s="363" t="s">
        <v>677</v>
      </c>
      <c r="D3" s="363"/>
      <c r="E3" s="363" t="s">
        <v>730</v>
      </c>
      <c r="F3" s="363" t="s">
        <v>730</v>
      </c>
      <c r="G3" s="364" t="s">
        <v>685</v>
      </c>
      <c r="H3" s="363"/>
      <c r="I3" s="363"/>
      <c r="J3" s="365"/>
      <c r="K3" s="365"/>
      <c r="L3" s="363" t="s">
        <v>775</v>
      </c>
      <c r="M3" s="363" t="s">
        <v>775</v>
      </c>
      <c r="N3" s="363" t="s">
        <v>775</v>
      </c>
      <c r="O3" s="363" t="s">
        <v>775</v>
      </c>
      <c r="P3" s="366"/>
    </row>
    <row r="4" spans="1:17" ht="3" customHeight="1" thickBot="1" x14ac:dyDescent="0.3">
      <c r="A4" s="391"/>
      <c r="B4" s="391"/>
      <c r="C4" s="391"/>
      <c r="D4" s="391"/>
      <c r="E4" s="391"/>
      <c r="F4" s="391"/>
      <c r="G4" s="391"/>
      <c r="H4" s="391"/>
      <c r="I4" s="391"/>
      <c r="J4" s="392"/>
      <c r="K4" s="392"/>
      <c r="L4" s="391"/>
      <c r="M4" s="391"/>
      <c r="N4" s="391"/>
      <c r="O4" s="391"/>
      <c r="P4" s="392"/>
    </row>
    <row r="5" spans="1:17" s="54" customFormat="1" ht="16.5" thickBot="1" x14ac:dyDescent="0.3">
      <c r="A5" s="393"/>
      <c r="B5" s="394"/>
      <c r="C5" s="394"/>
      <c r="D5" s="394"/>
      <c r="E5" s="394"/>
      <c r="F5" s="394"/>
      <c r="G5" s="394"/>
      <c r="H5" s="395" t="s">
        <v>171</v>
      </c>
      <c r="I5" s="394"/>
      <c r="J5" s="395"/>
      <c r="K5" s="395"/>
      <c r="L5" s="394"/>
      <c r="M5" s="394"/>
      <c r="N5" s="394"/>
      <c r="O5" s="394"/>
      <c r="P5" s="396"/>
    </row>
    <row r="6" spans="1:17" ht="2.25" customHeight="1" thickBot="1" x14ac:dyDescent="0.3">
      <c r="A6" s="367"/>
      <c r="B6" s="367"/>
      <c r="C6" s="367"/>
      <c r="D6" s="367"/>
      <c r="E6" s="367"/>
      <c r="F6" s="367"/>
      <c r="G6" s="367"/>
      <c r="H6" s="367"/>
      <c r="I6" s="367"/>
      <c r="J6" s="368"/>
      <c r="K6" s="368"/>
      <c r="L6" s="367"/>
      <c r="M6" s="367"/>
      <c r="N6" s="367"/>
      <c r="O6" s="367"/>
      <c r="P6" s="368"/>
    </row>
    <row r="7" spans="1:17" ht="15" customHeight="1" x14ac:dyDescent="0.25">
      <c r="A7" s="369"/>
      <c r="B7" s="370"/>
      <c r="C7" s="370"/>
      <c r="D7" s="370"/>
      <c r="E7" s="370"/>
      <c r="F7" s="370"/>
      <c r="G7" s="370"/>
      <c r="H7" s="370"/>
      <c r="I7" s="371" t="s">
        <v>1</v>
      </c>
      <c r="J7" s="371"/>
      <c r="K7" s="371"/>
      <c r="L7" s="370"/>
      <c r="M7" s="370"/>
      <c r="N7" s="370"/>
      <c r="O7" s="370"/>
      <c r="P7" s="372"/>
    </row>
    <row r="8" spans="1:17" x14ac:dyDescent="0.25">
      <c r="A8" s="9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J8" s="3" t="s">
        <v>925</v>
      </c>
      <c r="K8" s="3" t="s">
        <v>2</v>
      </c>
      <c r="L8" s="1">
        <v>0</v>
      </c>
      <c r="M8" s="1">
        <v>0</v>
      </c>
      <c r="N8" s="1">
        <v>0</v>
      </c>
      <c r="O8" s="1">
        <v>0</v>
      </c>
      <c r="P8" s="10" t="s">
        <v>949</v>
      </c>
    </row>
    <row r="9" spans="1:17" ht="15" customHeight="1" thickBot="1" x14ac:dyDescent="0.3">
      <c r="A9" s="373">
        <f>SUM(A8)</f>
        <v>0</v>
      </c>
      <c r="B9" s="374"/>
      <c r="C9" s="374">
        <f>SUM(C8)</f>
        <v>0</v>
      </c>
      <c r="D9" s="374"/>
      <c r="E9" s="374">
        <f>SUM(E8)</f>
        <v>0</v>
      </c>
      <c r="F9" s="374">
        <f>SUM(F8)</f>
        <v>0</v>
      </c>
      <c r="G9" s="374"/>
      <c r="H9" s="374"/>
      <c r="I9" s="374"/>
      <c r="J9" s="375"/>
      <c r="K9" s="375"/>
      <c r="L9" s="374">
        <f>SUM(L8)</f>
        <v>0</v>
      </c>
      <c r="M9" s="374">
        <f>SUM(M8)</f>
        <v>0</v>
      </c>
      <c r="N9" s="374">
        <f>SUM(N8)</f>
        <v>0</v>
      </c>
      <c r="O9" s="374">
        <f>SUM(O8)</f>
        <v>0</v>
      </c>
      <c r="P9" s="376" t="s">
        <v>618</v>
      </c>
    </row>
    <row r="10" spans="1:17" ht="16.5" customHeight="1" x14ac:dyDescent="0.25">
      <c r="A10" s="369"/>
      <c r="B10" s="371"/>
      <c r="C10" s="370"/>
      <c r="D10" s="371"/>
      <c r="E10" s="370"/>
      <c r="F10" s="370"/>
      <c r="G10" s="371"/>
      <c r="H10" s="371"/>
      <c r="I10" s="371" t="s">
        <v>3</v>
      </c>
      <c r="J10" s="371"/>
      <c r="K10" s="371"/>
      <c r="L10" s="370"/>
      <c r="M10" s="370"/>
      <c r="N10" s="370"/>
      <c r="O10" s="370"/>
      <c r="P10" s="372"/>
    </row>
    <row r="11" spans="1:17" ht="16.5" customHeight="1" x14ac:dyDescent="0.25">
      <c r="A11" s="9">
        <v>0</v>
      </c>
      <c r="B11" s="3"/>
      <c r="C11" s="1">
        <v>0</v>
      </c>
      <c r="D11" s="3"/>
      <c r="E11" s="1">
        <v>0</v>
      </c>
      <c r="F11" s="1">
        <v>0</v>
      </c>
      <c r="G11" s="3"/>
      <c r="H11" s="3"/>
      <c r="I11" s="3"/>
      <c r="J11" s="3" t="s">
        <v>965</v>
      </c>
      <c r="K11" s="3" t="s">
        <v>967</v>
      </c>
      <c r="L11" s="1">
        <v>0</v>
      </c>
      <c r="M11" s="1">
        <v>0</v>
      </c>
      <c r="N11" s="1">
        <v>0</v>
      </c>
      <c r="O11" s="1">
        <v>1500</v>
      </c>
      <c r="P11" s="10"/>
    </row>
    <row r="12" spans="1:17" ht="16.5" customHeight="1" x14ac:dyDescent="0.25">
      <c r="A12" s="377">
        <v>0</v>
      </c>
      <c r="B12" s="379"/>
      <c r="C12" s="378">
        <v>0</v>
      </c>
      <c r="D12" s="379"/>
      <c r="E12" s="378">
        <v>0</v>
      </c>
      <c r="F12" s="378">
        <v>0</v>
      </c>
      <c r="G12" s="379"/>
      <c r="H12" s="379"/>
      <c r="I12" s="379"/>
      <c r="J12" s="379"/>
      <c r="K12" s="379"/>
      <c r="L12" s="378">
        <v>0</v>
      </c>
      <c r="M12" s="378">
        <v>0</v>
      </c>
      <c r="N12" s="378">
        <v>0</v>
      </c>
      <c r="O12" s="378">
        <v>0</v>
      </c>
      <c r="P12" s="380"/>
    </row>
    <row r="13" spans="1:17" ht="15" customHeight="1" thickBot="1" x14ac:dyDescent="0.3">
      <c r="A13" s="373">
        <f>SUM(A11:A12)</f>
        <v>0</v>
      </c>
      <c r="B13" s="375"/>
      <c r="C13" s="374">
        <f>SUM(C11:C12)</f>
        <v>0</v>
      </c>
      <c r="D13" s="375"/>
      <c r="E13" s="374">
        <f>SUM(E11:E12)</f>
        <v>0</v>
      </c>
      <c r="F13" s="374">
        <f>SUM(F11:F12)</f>
        <v>0</v>
      </c>
      <c r="G13" s="375"/>
      <c r="H13" s="375"/>
      <c r="I13" s="375"/>
      <c r="J13" s="375"/>
      <c r="K13" s="375"/>
      <c r="L13" s="374">
        <f>SUM(L11:L12)</f>
        <v>0</v>
      </c>
      <c r="M13" s="374">
        <f>SUM(M11:M12)</f>
        <v>0</v>
      </c>
      <c r="N13" s="374">
        <f>SUM(N11:N12)</f>
        <v>0</v>
      </c>
      <c r="O13" s="374">
        <f>SUM(O11:O12)</f>
        <v>1500</v>
      </c>
      <c r="P13" s="376" t="s">
        <v>599</v>
      </c>
    </row>
    <row r="14" spans="1:17" ht="3" customHeight="1" x14ac:dyDescent="0.25">
      <c r="A14" s="367"/>
      <c r="B14" s="368"/>
      <c r="C14" s="367"/>
      <c r="D14" s="368"/>
      <c r="E14" s="367"/>
      <c r="F14" s="367"/>
      <c r="G14" s="368"/>
      <c r="H14" s="368"/>
      <c r="I14" s="368"/>
      <c r="J14" s="368"/>
      <c r="K14" s="397"/>
      <c r="L14" s="367"/>
      <c r="M14" s="367"/>
      <c r="N14" s="367"/>
      <c r="O14" s="367"/>
      <c r="P14" s="368"/>
    </row>
    <row r="15" spans="1:17" ht="3" customHeight="1" x14ac:dyDescent="0.25">
      <c r="A15" s="367"/>
      <c r="B15" s="367"/>
      <c r="C15" s="367"/>
      <c r="D15" s="367"/>
      <c r="E15" s="367"/>
      <c r="F15" s="367"/>
      <c r="G15" s="367"/>
      <c r="H15" s="367"/>
      <c r="I15" s="367"/>
      <c r="J15" s="368"/>
      <c r="K15" s="368"/>
      <c r="L15" s="367"/>
      <c r="M15" s="367"/>
      <c r="N15" s="367"/>
      <c r="O15" s="367"/>
      <c r="P15" s="368"/>
    </row>
    <row r="16" spans="1:17" ht="3" customHeight="1" x14ac:dyDescent="0.25">
      <c r="A16" s="367"/>
      <c r="B16" s="367"/>
      <c r="C16" s="367"/>
      <c r="D16" s="367"/>
      <c r="E16" s="367"/>
      <c r="F16" s="367"/>
      <c r="G16" s="367"/>
      <c r="H16" s="367"/>
      <c r="I16" s="367"/>
      <c r="J16" s="368"/>
      <c r="K16" s="368"/>
      <c r="L16" s="367"/>
      <c r="M16" s="367"/>
      <c r="N16" s="367"/>
      <c r="O16" s="367"/>
      <c r="P16" s="368"/>
    </row>
    <row r="17" spans="1:17" ht="3" customHeight="1" thickBot="1" x14ac:dyDescent="0.3">
      <c r="A17" s="367"/>
      <c r="B17" s="367"/>
      <c r="C17" s="367"/>
      <c r="D17" s="367"/>
      <c r="E17" s="367"/>
      <c r="F17" s="367"/>
      <c r="G17" s="367"/>
      <c r="H17" s="367"/>
      <c r="I17" s="367"/>
      <c r="J17" s="368"/>
      <c r="K17" s="368"/>
      <c r="L17" s="367"/>
      <c r="M17" s="367"/>
      <c r="N17" s="367"/>
      <c r="O17" s="367"/>
      <c r="P17" s="368"/>
    </row>
    <row r="18" spans="1:17" x14ac:dyDescent="0.25">
      <c r="A18" s="369"/>
      <c r="B18" s="370"/>
      <c r="C18" s="370"/>
      <c r="D18" s="370"/>
      <c r="E18" s="370"/>
      <c r="F18" s="370"/>
      <c r="G18" s="370"/>
      <c r="H18" s="370"/>
      <c r="I18" s="370" t="s">
        <v>24</v>
      </c>
      <c r="J18" s="371"/>
      <c r="K18" s="371"/>
      <c r="L18" s="370"/>
      <c r="M18" s="370"/>
      <c r="N18" s="370"/>
      <c r="O18" s="370"/>
      <c r="P18" s="372"/>
    </row>
    <row r="19" spans="1:17" ht="15.75" customHeight="1" x14ac:dyDescent="0.25">
      <c r="A19" s="9"/>
      <c r="E19" s="1">
        <v>0</v>
      </c>
      <c r="F19" s="1">
        <v>0</v>
      </c>
      <c r="J19" s="3" t="s">
        <v>956</v>
      </c>
      <c r="K19" s="3" t="s">
        <v>892</v>
      </c>
      <c r="L19" s="1">
        <v>0</v>
      </c>
      <c r="M19" s="1">
        <v>0</v>
      </c>
      <c r="N19" s="1">
        <v>0</v>
      </c>
      <c r="O19" s="1">
        <v>5000</v>
      </c>
      <c r="P19" s="10" t="s">
        <v>949</v>
      </c>
    </row>
    <row r="20" spans="1:17" ht="15.75" customHeight="1" x14ac:dyDescent="0.25">
      <c r="A20" s="9"/>
      <c r="E20" s="1">
        <v>0</v>
      </c>
      <c r="F20" s="1">
        <v>0</v>
      </c>
      <c r="J20" s="3" t="s">
        <v>957</v>
      </c>
      <c r="K20" s="3" t="s">
        <v>926</v>
      </c>
      <c r="L20" s="1">
        <v>0</v>
      </c>
      <c r="M20" s="1">
        <v>0</v>
      </c>
      <c r="N20" s="1">
        <v>0</v>
      </c>
      <c r="O20" s="1">
        <v>0</v>
      </c>
      <c r="P20" s="10" t="s">
        <v>949</v>
      </c>
    </row>
    <row r="21" spans="1:17" ht="15.75" customHeight="1" x14ac:dyDescent="0.25">
      <c r="A21" s="377">
        <v>0</v>
      </c>
      <c r="B21" s="378"/>
      <c r="C21" s="378">
        <v>0</v>
      </c>
      <c r="D21" s="378"/>
      <c r="E21" s="378">
        <v>0</v>
      </c>
      <c r="F21" s="378">
        <v>0</v>
      </c>
      <c r="G21" s="378"/>
      <c r="H21" s="378"/>
      <c r="I21" s="378"/>
      <c r="J21" s="379" t="s">
        <v>958</v>
      </c>
      <c r="K21" s="379" t="s">
        <v>927</v>
      </c>
      <c r="L21" s="378">
        <v>0</v>
      </c>
      <c r="M21" s="378">
        <v>0</v>
      </c>
      <c r="N21" s="378">
        <v>0</v>
      </c>
      <c r="O21" s="378">
        <v>0</v>
      </c>
      <c r="P21" s="381" t="s">
        <v>949</v>
      </c>
    </row>
    <row r="22" spans="1:17" ht="15.75" customHeight="1" x14ac:dyDescent="0.25">
      <c r="A22" s="9"/>
      <c r="E22" s="1">
        <v>0</v>
      </c>
      <c r="F22" s="1">
        <v>0</v>
      </c>
      <c r="J22" s="3" t="s">
        <v>959</v>
      </c>
      <c r="K22" s="3" t="s">
        <v>111</v>
      </c>
      <c r="L22" s="1">
        <v>0</v>
      </c>
      <c r="M22" s="1">
        <v>0</v>
      </c>
      <c r="N22" s="1">
        <v>0</v>
      </c>
      <c r="O22" s="1">
        <v>0</v>
      </c>
      <c r="P22" s="10" t="s">
        <v>949</v>
      </c>
    </row>
    <row r="23" spans="1:17" ht="15.75" customHeight="1" x14ac:dyDescent="0.25">
      <c r="A23" s="377">
        <v>0</v>
      </c>
      <c r="B23" s="378"/>
      <c r="C23" s="378">
        <v>0</v>
      </c>
      <c r="D23" s="378"/>
      <c r="E23" s="378">
        <v>0</v>
      </c>
      <c r="F23" s="378">
        <v>0</v>
      </c>
      <c r="G23" s="378"/>
      <c r="H23" s="378"/>
      <c r="I23" s="378"/>
      <c r="J23" s="379" t="s">
        <v>960</v>
      </c>
      <c r="K23" s="379" t="s">
        <v>944</v>
      </c>
      <c r="L23" s="378">
        <v>0</v>
      </c>
      <c r="M23" s="378">
        <v>0</v>
      </c>
      <c r="N23" s="378">
        <v>0</v>
      </c>
      <c r="O23" s="378">
        <v>0</v>
      </c>
      <c r="P23" s="381" t="s">
        <v>950</v>
      </c>
      <c r="Q23" s="3" t="s">
        <v>972</v>
      </c>
    </row>
    <row r="24" spans="1:17" ht="15.75" customHeight="1" x14ac:dyDescent="0.25">
      <c r="A24" s="9"/>
      <c r="E24" s="1">
        <v>0</v>
      </c>
      <c r="F24" s="1">
        <v>0</v>
      </c>
      <c r="J24" s="3" t="s">
        <v>961</v>
      </c>
      <c r="K24" s="3" t="s">
        <v>126</v>
      </c>
      <c r="L24" s="1">
        <v>0</v>
      </c>
      <c r="M24" s="1">
        <v>0</v>
      </c>
      <c r="N24" s="1">
        <v>0</v>
      </c>
      <c r="O24" s="1">
        <v>0</v>
      </c>
      <c r="P24" s="10" t="s">
        <v>949</v>
      </c>
    </row>
    <row r="25" spans="1:17" ht="15.75" customHeight="1" x14ac:dyDescent="0.25">
      <c r="A25" s="377">
        <v>0</v>
      </c>
      <c r="B25" s="378"/>
      <c r="C25" s="378">
        <v>0</v>
      </c>
      <c r="D25" s="378"/>
      <c r="E25" s="378">
        <v>0</v>
      </c>
      <c r="F25" s="378">
        <v>0</v>
      </c>
      <c r="G25" s="378"/>
      <c r="H25" s="378"/>
      <c r="I25" s="378"/>
      <c r="J25" s="379" t="s">
        <v>962</v>
      </c>
      <c r="K25" s="379" t="s">
        <v>928</v>
      </c>
      <c r="L25" s="378">
        <v>0</v>
      </c>
      <c r="M25" s="378">
        <v>0</v>
      </c>
      <c r="N25" s="378">
        <v>0</v>
      </c>
      <c r="O25" s="378">
        <v>0</v>
      </c>
      <c r="P25" s="381" t="s">
        <v>949</v>
      </c>
    </row>
    <row r="26" spans="1:17" ht="15.75" customHeight="1" x14ac:dyDescent="0.25">
      <c r="A26" s="9"/>
      <c r="E26" s="1">
        <v>0</v>
      </c>
      <c r="F26" s="1">
        <v>0</v>
      </c>
      <c r="J26" s="3" t="s">
        <v>963</v>
      </c>
      <c r="K26" s="3" t="s">
        <v>929</v>
      </c>
      <c r="L26" s="1">
        <v>0</v>
      </c>
      <c r="M26" s="1">
        <v>0</v>
      </c>
      <c r="N26" s="1">
        <v>0</v>
      </c>
      <c r="O26" s="1">
        <v>0</v>
      </c>
      <c r="P26" s="10" t="s">
        <v>949</v>
      </c>
    </row>
    <row r="27" spans="1:17" ht="15.75" customHeight="1" x14ac:dyDescent="0.25">
      <c r="A27" s="377">
        <v>0</v>
      </c>
      <c r="B27" s="378"/>
      <c r="C27" s="378">
        <v>0</v>
      </c>
      <c r="D27" s="378"/>
      <c r="E27" s="378">
        <v>0</v>
      </c>
      <c r="F27" s="378">
        <v>0</v>
      </c>
      <c r="G27" s="378"/>
      <c r="H27" s="378"/>
      <c r="I27" s="378"/>
      <c r="J27" s="379" t="s">
        <v>964</v>
      </c>
      <c r="K27" s="379" t="s">
        <v>153</v>
      </c>
      <c r="L27" s="378">
        <v>0</v>
      </c>
      <c r="M27" s="378">
        <v>0</v>
      </c>
      <c r="N27" s="378">
        <v>0</v>
      </c>
      <c r="O27" s="378">
        <v>0</v>
      </c>
      <c r="P27" s="381" t="s">
        <v>949</v>
      </c>
    </row>
    <row r="28" spans="1:17" ht="15" customHeight="1" thickBot="1" x14ac:dyDescent="0.3">
      <c r="A28" s="373">
        <f t="shared" ref="A28:F28" si="0">SUM(A19:A26)</f>
        <v>0</v>
      </c>
      <c r="B28" s="373">
        <f t="shared" si="0"/>
        <v>0</v>
      </c>
      <c r="C28" s="373">
        <f t="shared" si="0"/>
        <v>0</v>
      </c>
      <c r="D28" s="373">
        <f t="shared" si="0"/>
        <v>0</v>
      </c>
      <c r="E28" s="373">
        <f t="shared" si="0"/>
        <v>0</v>
      </c>
      <c r="F28" s="373">
        <f t="shared" si="0"/>
        <v>0</v>
      </c>
      <c r="G28" s="374"/>
      <c r="H28" s="374"/>
      <c r="I28" s="374"/>
      <c r="J28" s="375"/>
      <c r="K28" s="375"/>
      <c r="L28" s="374">
        <f>SUM(L19:L26)</f>
        <v>0</v>
      </c>
      <c r="M28" s="374">
        <f>SUM(M19:M26)</f>
        <v>0</v>
      </c>
      <c r="N28" s="374">
        <f>SUM(N19:N26)</f>
        <v>0</v>
      </c>
      <c r="O28" s="374">
        <f>SUM(O19:O27)</f>
        <v>5000</v>
      </c>
      <c r="P28" s="376"/>
    </row>
    <row r="29" spans="1:17" ht="2.25" customHeight="1" x14ac:dyDescent="0.25">
      <c r="A29" s="367"/>
      <c r="B29" s="367"/>
      <c r="C29" s="367"/>
      <c r="D29" s="367"/>
      <c r="E29" s="367"/>
      <c r="F29" s="367"/>
      <c r="G29" s="367"/>
      <c r="H29" s="367"/>
      <c r="I29" s="367"/>
      <c r="J29" s="368"/>
      <c r="K29" s="368"/>
      <c r="L29" s="367"/>
      <c r="M29" s="367"/>
      <c r="N29" s="367"/>
      <c r="O29" s="367"/>
      <c r="P29" s="368"/>
    </row>
    <row r="30" spans="1:17" ht="3" customHeight="1" thickBot="1" x14ac:dyDescent="0.3"/>
    <row r="31" spans="1:17" s="54" customFormat="1" ht="15" customHeight="1" thickBot="1" x14ac:dyDescent="0.3">
      <c r="A31" s="393">
        <f t="shared" ref="A31:F31" si="1">A28+A9</f>
        <v>0</v>
      </c>
      <c r="B31" s="393">
        <f t="shared" si="1"/>
        <v>0</v>
      </c>
      <c r="C31" s="393">
        <f t="shared" si="1"/>
        <v>0</v>
      </c>
      <c r="D31" s="393">
        <f t="shared" si="1"/>
        <v>0</v>
      </c>
      <c r="E31" s="393">
        <f t="shared" si="1"/>
        <v>0</v>
      </c>
      <c r="F31" s="393">
        <f t="shared" si="1"/>
        <v>0</v>
      </c>
      <c r="G31" s="394"/>
      <c r="H31" s="394"/>
      <c r="I31" s="394"/>
      <c r="J31" s="395"/>
      <c r="K31" s="395"/>
      <c r="L31" s="394">
        <f>L9+L28</f>
        <v>0</v>
      </c>
      <c r="M31" s="394">
        <f>M9+M28</f>
        <v>0</v>
      </c>
      <c r="N31" s="394">
        <f>N9+N28</f>
        <v>0</v>
      </c>
      <c r="O31" s="394">
        <f>O9+O28</f>
        <v>5000</v>
      </c>
      <c r="P31" s="396" t="s">
        <v>595</v>
      </c>
    </row>
    <row r="32" spans="1:17" ht="3" customHeight="1" thickBot="1" x14ac:dyDescent="0.3">
      <c r="A32" s="391"/>
      <c r="B32" s="391"/>
      <c r="C32" s="391"/>
      <c r="D32" s="391"/>
      <c r="E32" s="391"/>
      <c r="F32" s="391"/>
      <c r="G32" s="391"/>
      <c r="H32" s="391"/>
      <c r="I32" s="391"/>
      <c r="J32" s="392"/>
      <c r="K32" s="392"/>
      <c r="L32" s="391"/>
      <c r="M32" s="391"/>
      <c r="N32" s="391"/>
      <c r="O32" s="391"/>
      <c r="P32" s="392"/>
    </row>
    <row r="33" spans="1:16" s="54" customFormat="1" ht="15.75" customHeight="1" thickBot="1" x14ac:dyDescent="0.3">
      <c r="A33" s="393"/>
      <c r="B33" s="394"/>
      <c r="C33" s="394"/>
      <c r="D33" s="394"/>
      <c r="E33" s="394"/>
      <c r="F33" s="394"/>
      <c r="G33" s="394"/>
      <c r="H33" s="394" t="s">
        <v>173</v>
      </c>
      <c r="I33" s="394"/>
      <c r="J33" s="395"/>
      <c r="K33" s="395"/>
      <c r="L33" s="394"/>
      <c r="M33" s="394"/>
      <c r="N33" s="394"/>
      <c r="O33" s="394"/>
      <c r="P33" s="396"/>
    </row>
    <row r="34" spans="1:16" ht="15.75" customHeight="1" x14ac:dyDescent="0.25">
      <c r="A34" s="203"/>
      <c r="B34" s="204"/>
      <c r="C34" s="204"/>
      <c r="D34" s="204"/>
      <c r="E34" s="204"/>
      <c r="F34" s="204"/>
      <c r="G34" s="204"/>
      <c r="H34" s="204"/>
      <c r="I34" s="204" t="s">
        <v>61</v>
      </c>
      <c r="J34" s="205"/>
      <c r="K34" s="205"/>
      <c r="L34" s="204"/>
      <c r="M34" s="204"/>
      <c r="N34" s="204"/>
      <c r="O34" s="204"/>
      <c r="P34" s="206"/>
    </row>
    <row r="35" spans="1:16" ht="15.75" customHeight="1" x14ac:dyDescent="0.25">
      <c r="A35" s="377">
        <v>0</v>
      </c>
      <c r="B35" s="378"/>
      <c r="C35" s="378">
        <v>0</v>
      </c>
      <c r="D35" s="378"/>
      <c r="E35" s="378">
        <v>0</v>
      </c>
      <c r="F35" s="378">
        <v>0</v>
      </c>
      <c r="G35" s="378"/>
      <c r="H35" s="378"/>
      <c r="I35" s="378"/>
      <c r="J35" s="379" t="s">
        <v>930</v>
      </c>
      <c r="K35" s="379" t="s">
        <v>940</v>
      </c>
      <c r="L35" s="378">
        <v>0</v>
      </c>
      <c r="M35" s="378">
        <v>0</v>
      </c>
      <c r="N35" s="378">
        <v>0</v>
      </c>
      <c r="O35" s="378">
        <v>0</v>
      </c>
      <c r="P35" s="380" t="s">
        <v>949</v>
      </c>
    </row>
    <row r="36" spans="1:16" ht="15.75" customHeight="1" x14ac:dyDescent="0.25">
      <c r="A36" s="377"/>
      <c r="B36" s="378"/>
      <c r="C36" s="378"/>
      <c r="D36" s="378"/>
      <c r="E36" s="378">
        <v>0</v>
      </c>
      <c r="F36" s="378">
        <v>0</v>
      </c>
      <c r="G36" s="378"/>
      <c r="H36" s="378"/>
      <c r="I36" s="378"/>
      <c r="J36" s="379" t="s">
        <v>931</v>
      </c>
      <c r="K36" s="379" t="s">
        <v>941</v>
      </c>
      <c r="L36" s="378">
        <v>0</v>
      </c>
      <c r="M36" s="378">
        <v>0</v>
      </c>
      <c r="N36" s="378">
        <v>0</v>
      </c>
      <c r="O36" s="378">
        <v>0</v>
      </c>
      <c r="P36" s="380" t="s">
        <v>949</v>
      </c>
    </row>
    <row r="37" spans="1:16" ht="15.75" customHeight="1" x14ac:dyDescent="0.25">
      <c r="A37" s="9">
        <v>0</v>
      </c>
      <c r="C37" s="1">
        <v>0</v>
      </c>
      <c r="E37" s="1">
        <v>0</v>
      </c>
      <c r="F37" s="1">
        <v>0</v>
      </c>
      <c r="J37" s="3" t="s">
        <v>932</v>
      </c>
      <c r="K37" s="3" t="s">
        <v>942</v>
      </c>
      <c r="L37" s="1">
        <v>0</v>
      </c>
      <c r="M37" s="1">
        <v>0</v>
      </c>
      <c r="N37" s="1">
        <v>0</v>
      </c>
      <c r="O37" s="1">
        <v>0</v>
      </c>
      <c r="P37" s="382" t="s">
        <v>949</v>
      </c>
    </row>
    <row r="38" spans="1:16" ht="15.75" customHeight="1" x14ac:dyDescent="0.25">
      <c r="A38" s="377"/>
      <c r="B38" s="378"/>
      <c r="C38" s="378"/>
      <c r="D38" s="378"/>
      <c r="E38" s="378">
        <v>0</v>
      </c>
      <c r="F38" s="378">
        <v>0</v>
      </c>
      <c r="G38" s="378"/>
      <c r="H38" s="378"/>
      <c r="I38" s="378"/>
      <c r="J38" s="379" t="s">
        <v>933</v>
      </c>
      <c r="K38" s="379" t="s">
        <v>943</v>
      </c>
      <c r="L38" s="378">
        <v>0</v>
      </c>
      <c r="M38" s="378">
        <v>0</v>
      </c>
      <c r="N38" s="378">
        <v>0</v>
      </c>
      <c r="O38" s="378">
        <v>0</v>
      </c>
      <c r="P38" s="380" t="s">
        <v>949</v>
      </c>
    </row>
    <row r="39" spans="1:16" ht="15.75" customHeight="1" x14ac:dyDescent="0.25">
      <c r="A39" s="9">
        <v>0</v>
      </c>
      <c r="C39" s="1">
        <v>0</v>
      </c>
      <c r="E39" s="1">
        <v>0</v>
      </c>
      <c r="F39" s="1">
        <v>0</v>
      </c>
      <c r="J39" s="3" t="s">
        <v>934</v>
      </c>
      <c r="K39" s="3" t="s">
        <v>694</v>
      </c>
      <c r="L39" s="1">
        <v>0</v>
      </c>
      <c r="M39" s="1">
        <v>0</v>
      </c>
      <c r="N39" s="1">
        <v>0</v>
      </c>
      <c r="O39" s="1">
        <v>0</v>
      </c>
      <c r="P39" s="382" t="s">
        <v>949</v>
      </c>
    </row>
    <row r="40" spans="1:16" ht="15.75" customHeight="1" x14ac:dyDescent="0.25">
      <c r="A40" s="377"/>
      <c r="B40" s="378"/>
      <c r="C40" s="378"/>
      <c r="D40" s="378"/>
      <c r="E40" s="378">
        <v>0</v>
      </c>
      <c r="F40" s="378">
        <v>0</v>
      </c>
      <c r="G40" s="378"/>
      <c r="H40" s="378"/>
      <c r="I40" s="378"/>
      <c r="J40" s="379" t="s">
        <v>935</v>
      </c>
      <c r="K40" s="379" t="s">
        <v>945</v>
      </c>
      <c r="L40" s="378">
        <v>0</v>
      </c>
      <c r="M40" s="378">
        <v>0</v>
      </c>
      <c r="N40" s="378">
        <v>0</v>
      </c>
      <c r="O40" s="378">
        <v>0</v>
      </c>
      <c r="P40" s="380" t="s">
        <v>949</v>
      </c>
    </row>
    <row r="41" spans="1:16" ht="15.75" customHeight="1" x14ac:dyDescent="0.25">
      <c r="A41" s="9">
        <v>0</v>
      </c>
      <c r="C41" s="1">
        <v>0</v>
      </c>
      <c r="E41" s="1">
        <v>0</v>
      </c>
      <c r="F41" s="1">
        <v>0</v>
      </c>
      <c r="J41" s="3" t="s">
        <v>936</v>
      </c>
      <c r="K41" s="3" t="s">
        <v>946</v>
      </c>
      <c r="L41" s="1">
        <v>0</v>
      </c>
      <c r="M41" s="1">
        <v>0</v>
      </c>
      <c r="N41" s="1">
        <v>0</v>
      </c>
      <c r="O41" s="1">
        <v>0</v>
      </c>
      <c r="P41" s="382" t="s">
        <v>949</v>
      </c>
    </row>
    <row r="42" spans="1:16" ht="15.75" customHeight="1" x14ac:dyDescent="0.25">
      <c r="A42" s="377"/>
      <c r="B42" s="378"/>
      <c r="C42" s="378"/>
      <c r="D42" s="378"/>
      <c r="E42" s="378">
        <v>0</v>
      </c>
      <c r="F42" s="378">
        <v>0</v>
      </c>
      <c r="G42" s="378"/>
      <c r="H42" s="378"/>
      <c r="I42" s="378"/>
      <c r="J42" s="379" t="s">
        <v>937</v>
      </c>
      <c r="K42" s="379" t="s">
        <v>947</v>
      </c>
      <c r="L42" s="378">
        <v>0</v>
      </c>
      <c r="M42" s="378">
        <v>0</v>
      </c>
      <c r="N42" s="378">
        <v>0</v>
      </c>
      <c r="O42" s="378">
        <v>0</v>
      </c>
      <c r="P42" s="380" t="s">
        <v>949</v>
      </c>
    </row>
    <row r="43" spans="1:16" ht="15.75" customHeight="1" x14ac:dyDescent="0.25">
      <c r="A43" s="9">
        <v>0</v>
      </c>
      <c r="C43" s="1">
        <v>0</v>
      </c>
      <c r="E43" s="1">
        <v>0</v>
      </c>
      <c r="F43" s="1">
        <v>0</v>
      </c>
      <c r="J43" s="3" t="s">
        <v>938</v>
      </c>
      <c r="K43" s="3" t="s">
        <v>948</v>
      </c>
      <c r="L43" s="1">
        <v>0</v>
      </c>
      <c r="M43" s="1">
        <v>0</v>
      </c>
      <c r="N43" s="1">
        <v>0</v>
      </c>
      <c r="O43" s="1">
        <v>0</v>
      </c>
      <c r="P43" s="382" t="s">
        <v>949</v>
      </c>
    </row>
    <row r="44" spans="1:16" ht="15.75" customHeight="1" x14ac:dyDescent="0.25">
      <c r="A44" s="9"/>
      <c r="J44" s="3" t="s">
        <v>939</v>
      </c>
      <c r="K44" s="3" t="s">
        <v>966</v>
      </c>
      <c r="L44" s="390">
        <v>0</v>
      </c>
      <c r="M44" s="390">
        <v>0</v>
      </c>
      <c r="N44" s="390">
        <v>0</v>
      </c>
      <c r="O44" s="390">
        <v>0</v>
      </c>
      <c r="P44" s="382" t="s">
        <v>971</v>
      </c>
    </row>
    <row r="45" spans="1:16" ht="15" customHeight="1" thickBot="1" x14ac:dyDescent="0.3">
      <c r="A45" s="373">
        <f>SUM(A34:A43)</f>
        <v>0</v>
      </c>
      <c r="B45" s="374"/>
      <c r="C45" s="374">
        <f>SUM(C34:C43)</f>
        <v>0</v>
      </c>
      <c r="D45" s="374"/>
      <c r="E45" s="374">
        <f>SUM(E35:E43)</f>
        <v>0</v>
      </c>
      <c r="F45" s="374">
        <f>SUM(F35:F43)</f>
        <v>0</v>
      </c>
      <c r="G45" s="374"/>
      <c r="H45" s="374"/>
      <c r="I45" s="374"/>
      <c r="J45" s="375"/>
      <c r="K45" s="375"/>
      <c r="L45" s="374">
        <f>SUM(L35:L43)</f>
        <v>0</v>
      </c>
      <c r="M45" s="374">
        <f>SUM(M35:M43)</f>
        <v>0</v>
      </c>
      <c r="N45" s="374">
        <f>SUM(N35:N43)</f>
        <v>0</v>
      </c>
      <c r="O45" s="374">
        <f>SUM(O35:O43)</f>
        <v>0</v>
      </c>
      <c r="P45" s="376" t="s">
        <v>603</v>
      </c>
    </row>
    <row r="46" spans="1:16" ht="3" customHeight="1" x14ac:dyDescent="0.25">
      <c r="A46" s="367"/>
      <c r="B46" s="367"/>
      <c r="C46" s="367"/>
      <c r="D46" s="367"/>
      <c r="E46" s="367"/>
      <c r="F46" s="367"/>
      <c r="G46" s="367"/>
      <c r="H46" s="367"/>
      <c r="I46" s="367"/>
      <c r="J46" s="368"/>
      <c r="K46" s="368"/>
      <c r="L46" s="367"/>
      <c r="M46" s="367"/>
      <c r="N46" s="367"/>
      <c r="O46" s="367"/>
      <c r="P46" s="368"/>
    </row>
    <row r="47" spans="1:16" ht="3.75" customHeight="1" thickBot="1" x14ac:dyDescent="0.3"/>
    <row r="48" spans="1:16" s="54" customFormat="1" ht="15" customHeight="1" thickBot="1" x14ac:dyDescent="0.3">
      <c r="A48" s="393">
        <f>A45</f>
        <v>0</v>
      </c>
      <c r="B48" s="393">
        <f t="shared" ref="B48:F48" si="2">B45</f>
        <v>0</v>
      </c>
      <c r="C48" s="393">
        <f t="shared" si="2"/>
        <v>0</v>
      </c>
      <c r="D48" s="393">
        <f t="shared" si="2"/>
        <v>0</v>
      </c>
      <c r="E48" s="393">
        <f t="shared" si="2"/>
        <v>0</v>
      </c>
      <c r="F48" s="393">
        <f t="shared" si="2"/>
        <v>0</v>
      </c>
      <c r="G48" s="394"/>
      <c r="H48" s="394"/>
      <c r="I48" s="394"/>
      <c r="J48" s="395"/>
      <c r="K48" s="395"/>
      <c r="L48" s="394">
        <f>SUM(L45)</f>
        <v>0</v>
      </c>
      <c r="M48" s="394">
        <f>M45</f>
        <v>0</v>
      </c>
      <c r="N48" s="394">
        <f>N45</f>
        <v>0</v>
      </c>
      <c r="O48" s="394">
        <f>O45</f>
        <v>0</v>
      </c>
      <c r="P48" s="396" t="s">
        <v>653</v>
      </c>
    </row>
    <row r="49" spans="1:16" ht="3.75" customHeight="1" thickBot="1" x14ac:dyDescent="0.3">
      <c r="A49" s="391"/>
      <c r="B49" s="391"/>
      <c r="C49" s="391"/>
      <c r="D49" s="391"/>
      <c r="E49" s="391"/>
      <c r="F49" s="391"/>
      <c r="G49" s="391"/>
      <c r="H49" s="391"/>
      <c r="I49" s="391"/>
      <c r="J49" s="392"/>
      <c r="K49" s="392"/>
      <c r="L49" s="391"/>
      <c r="M49" s="391"/>
      <c r="N49" s="391"/>
      <c r="O49" s="391"/>
      <c r="P49" s="392"/>
    </row>
    <row r="50" spans="1:16" s="54" customFormat="1" ht="15" customHeight="1" thickBot="1" x14ac:dyDescent="0.3">
      <c r="A50" s="393">
        <f>A31-A48</f>
        <v>0</v>
      </c>
      <c r="B50" s="394"/>
      <c r="C50" s="394">
        <f>C31-C48</f>
        <v>0</v>
      </c>
      <c r="D50" s="394"/>
      <c r="E50" s="394">
        <f>E31-E48</f>
        <v>0</v>
      </c>
      <c r="F50" s="394">
        <f>F31-F48</f>
        <v>0</v>
      </c>
      <c r="G50" s="394"/>
      <c r="H50" s="394"/>
      <c r="I50" s="394"/>
      <c r="J50" s="395"/>
      <c r="K50" s="395"/>
      <c r="L50" s="394">
        <f>L31-L48</f>
        <v>0</v>
      </c>
      <c r="M50" s="394">
        <f>M31-M48</f>
        <v>0</v>
      </c>
      <c r="N50" s="394">
        <f>N31-N48</f>
        <v>0</v>
      </c>
      <c r="O50" s="394">
        <f>O31-O48</f>
        <v>5000</v>
      </c>
      <c r="P50" s="396" t="s">
        <v>606</v>
      </c>
    </row>
    <row r="51" spans="1:16" ht="15" customHeight="1" x14ac:dyDescent="0.25">
      <c r="F51" s="1" t="s">
        <v>968</v>
      </c>
    </row>
    <row r="52" spans="1:16" ht="15" customHeight="1" x14ac:dyDescent="0.25">
      <c r="K52" s="3" t="s">
        <v>969</v>
      </c>
    </row>
    <row r="53" spans="1:16" ht="15.75" customHeight="1" x14ac:dyDescent="0.25"/>
    <row r="54" spans="1:16" ht="15.75" customHeight="1" x14ac:dyDescent="0.25"/>
    <row r="55" spans="1:16" ht="4.5" customHeight="1" x14ac:dyDescent="0.25"/>
    <row r="56" spans="1:16" ht="15.75" customHeight="1" x14ac:dyDescent="0.25"/>
    <row r="57" spans="1:16" ht="4.5" customHeight="1" x14ac:dyDescent="0.25"/>
    <row r="58" spans="1:16" ht="15.75" customHeight="1" x14ac:dyDescent="0.25"/>
    <row r="59" spans="1:16" ht="15.75" customHeight="1" x14ac:dyDescent="0.25"/>
    <row r="60" spans="1:16" ht="15.75" customHeight="1" x14ac:dyDescent="0.25"/>
    <row r="61" spans="1:16" ht="4.5" customHeight="1" x14ac:dyDescent="0.25"/>
    <row r="62" spans="1:16" ht="15.75" customHeight="1" x14ac:dyDescent="0.25"/>
    <row r="63" spans="1:16" ht="15.75" customHeight="1" x14ac:dyDescent="0.25"/>
    <row r="64" spans="1:16" ht="15.75" customHeight="1" x14ac:dyDescent="0.25"/>
    <row r="65" ht="15.75" customHeight="1" x14ac:dyDescent="0.25"/>
    <row r="66" ht="4.5" customHeight="1" x14ac:dyDescent="0.25"/>
    <row r="67" ht="15.75" customHeight="1" x14ac:dyDescent="0.25"/>
    <row r="68" ht="15.75" customHeight="1" x14ac:dyDescent="0.25"/>
    <row r="69" ht="4.5" customHeight="1" x14ac:dyDescent="0.25"/>
    <row r="70" ht="15.75" customHeight="1" x14ac:dyDescent="0.25"/>
    <row r="71" ht="15.75" customHeight="1" x14ac:dyDescent="0.25"/>
    <row r="72" ht="4.5" customHeight="1" x14ac:dyDescent="0.25"/>
    <row r="73" ht="15.75" customHeight="1" x14ac:dyDescent="0.25"/>
    <row r="74" ht="15.75" customHeight="1" x14ac:dyDescent="0.25"/>
    <row r="75" ht="15.75" customHeight="1" x14ac:dyDescent="0.25"/>
    <row r="76" ht="4.5" customHeight="1" x14ac:dyDescent="0.25"/>
    <row r="77" ht="15.75" customHeight="1" x14ac:dyDescent="0.25"/>
    <row r="78" ht="15.75" customHeight="1" x14ac:dyDescent="0.25"/>
    <row r="79" ht="15.75" customHeight="1" x14ac:dyDescent="0.25"/>
    <row r="80" ht="4.5" customHeight="1" x14ac:dyDescent="0.25"/>
    <row r="81" ht="15.75" customHeight="1" x14ac:dyDescent="0.25"/>
    <row r="82" ht="15.75" customHeight="1" x14ac:dyDescent="0.25"/>
    <row r="83" ht="4.5" customHeight="1" x14ac:dyDescent="0.25"/>
    <row r="84" ht="15.75" customHeight="1" x14ac:dyDescent="0.25"/>
    <row r="85" ht="4.5" customHeight="1" x14ac:dyDescent="0.25"/>
    <row r="86" ht="15.75" customHeight="1" x14ac:dyDescent="0.25"/>
    <row r="87" ht="4.5" customHeight="1" x14ac:dyDescent="0.25"/>
    <row r="88" ht="15.75" customHeight="1" x14ac:dyDescent="0.25"/>
    <row r="89" ht="15.75" customHeight="1" x14ac:dyDescent="0.25"/>
    <row r="90" ht="15.75" customHeight="1" x14ac:dyDescent="0.25"/>
    <row r="91" ht="4.5" customHeight="1" x14ac:dyDescent="0.25"/>
    <row r="92" ht="15.75" customHeight="1" x14ac:dyDescent="0.25"/>
    <row r="93" ht="15.75" customHeight="1" x14ac:dyDescent="0.25"/>
    <row r="94" ht="4.5" customHeight="1" x14ac:dyDescent="0.25"/>
    <row r="95" ht="15.75" customHeight="1" x14ac:dyDescent="0.25"/>
    <row r="96" ht="15.75" customHeight="1" x14ac:dyDescent="0.25"/>
    <row r="97" ht="15.75" customHeight="1" x14ac:dyDescent="0.25"/>
    <row r="98" ht="4.5" customHeight="1" x14ac:dyDescent="0.25"/>
    <row r="99" ht="15.75" customHeight="1" x14ac:dyDescent="0.25"/>
    <row r="100" ht="15.75" customHeight="1" x14ac:dyDescent="0.25"/>
    <row r="101" ht="4.5" customHeight="1" x14ac:dyDescent="0.25"/>
    <row r="102" ht="15.75" customHeight="1" x14ac:dyDescent="0.25"/>
    <row r="103" ht="15.75" customHeight="1" x14ac:dyDescent="0.25"/>
    <row r="104" ht="15.75" customHeight="1" x14ac:dyDescent="0.25"/>
    <row r="105" ht="4.5" customHeight="1" x14ac:dyDescent="0.25"/>
    <row r="106" ht="15.75" customHeight="1" x14ac:dyDescent="0.25"/>
    <row r="107" ht="15.75" customHeight="1" x14ac:dyDescent="0.25"/>
    <row r="108" ht="4.5" customHeight="1" x14ac:dyDescent="0.25"/>
    <row r="109" ht="15.75" customHeight="1" x14ac:dyDescent="0.25"/>
    <row r="110" ht="4.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phoneticPr fontId="29" type="noConversion"/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6540-8574-4BAC-91AA-39A172CF877F}">
  <sheetPr>
    <tabColor theme="5" tint="-0.249977111117893"/>
    <pageSetUpPr fitToPage="1"/>
  </sheetPr>
  <dimension ref="A1:P101"/>
  <sheetViews>
    <sheetView zoomScale="70" zoomScaleNormal="70" workbookViewId="0">
      <pane ySplit="3" topLeftCell="A4" activePane="bottomLeft" state="frozen"/>
      <selection pane="bottomLeft" activeCell="Q1" sqref="Q1:Q1048576"/>
    </sheetView>
  </sheetViews>
  <sheetFormatPr defaultColWidth="14.42578125" defaultRowHeight="15.75" x14ac:dyDescent="0.25"/>
  <cols>
    <col min="1" max="1" width="16.140625" style="1" bestFit="1" customWidth="1"/>
    <col min="2" max="2" width="0.7109375" style="1" customWidth="1"/>
    <col min="3" max="3" width="16.140625" style="1" bestFit="1" customWidth="1"/>
    <col min="4" max="4" width="0.7109375" style="1" customWidth="1"/>
    <col min="5" max="6" width="17" style="1" customWidth="1"/>
    <col min="7" max="9" width="0.140625" style="3" customWidth="1"/>
    <col min="10" max="10" width="14.28515625" style="3" customWidth="1"/>
    <col min="11" max="11" width="42.7109375" style="3" bestFit="1" customWidth="1"/>
    <col min="12" max="15" width="17" style="1" customWidth="1"/>
    <col min="16" max="16" width="39.85546875" style="3" bestFit="1" customWidth="1"/>
    <col min="17" max="16384" width="14.42578125" style="3"/>
  </cols>
  <sheetData>
    <row r="1" spans="1:16" ht="16.5" customHeight="1" x14ac:dyDescent="0.25">
      <c r="A1" s="75" t="s">
        <v>676</v>
      </c>
      <c r="B1" s="77"/>
      <c r="C1" s="77" t="s">
        <v>676</v>
      </c>
      <c r="D1" s="77"/>
      <c r="E1" s="77" t="s">
        <v>678</v>
      </c>
      <c r="F1" s="77" t="s">
        <v>924</v>
      </c>
      <c r="G1" s="76" t="s">
        <v>0</v>
      </c>
      <c r="H1" s="76"/>
      <c r="I1" s="76"/>
      <c r="J1" s="76"/>
      <c r="K1" s="76"/>
      <c r="L1" s="77" t="s">
        <v>601</v>
      </c>
      <c r="M1" s="77" t="s">
        <v>919</v>
      </c>
      <c r="N1" s="77" t="s">
        <v>918</v>
      </c>
      <c r="O1" s="77" t="s">
        <v>924</v>
      </c>
      <c r="P1" s="78"/>
    </row>
    <row r="2" spans="1:16" ht="3" customHeight="1" x14ac:dyDescent="0.25">
      <c r="A2" s="79"/>
      <c r="B2" s="81"/>
      <c r="C2" s="81"/>
      <c r="D2" s="81"/>
      <c r="E2" s="81"/>
      <c r="F2" s="81"/>
      <c r="G2" s="80"/>
      <c r="H2" s="80"/>
      <c r="I2" s="80"/>
      <c r="J2" s="80"/>
      <c r="K2" s="80"/>
      <c r="L2" s="81"/>
      <c r="M2" s="81"/>
      <c r="N2" s="81"/>
      <c r="O2" s="81"/>
      <c r="P2" s="82"/>
    </row>
    <row r="3" spans="1:16" ht="16.5" customHeight="1" thickBot="1" x14ac:dyDescent="0.3">
      <c r="A3" s="83" t="s">
        <v>602</v>
      </c>
      <c r="B3" s="85"/>
      <c r="C3" s="85" t="s">
        <v>677</v>
      </c>
      <c r="D3" s="85"/>
      <c r="E3" s="85" t="s">
        <v>730</v>
      </c>
      <c r="F3" s="85" t="s">
        <v>730</v>
      </c>
      <c r="G3" s="84" t="s">
        <v>771</v>
      </c>
      <c r="H3" s="84"/>
      <c r="I3" s="84"/>
      <c r="J3" s="84"/>
      <c r="K3" s="84"/>
      <c r="L3" s="85" t="s">
        <v>775</v>
      </c>
      <c r="M3" s="85" t="s">
        <v>775</v>
      </c>
      <c r="N3" s="85" t="s">
        <v>775</v>
      </c>
      <c r="O3" s="85" t="s">
        <v>775</v>
      </c>
      <c r="P3" s="86"/>
    </row>
    <row r="4" spans="1:16" ht="3" customHeight="1" thickBot="1" x14ac:dyDescent="0.3"/>
    <row r="5" spans="1:16" s="54" customFormat="1" ht="16.5" customHeight="1" thickBot="1" x14ac:dyDescent="0.3">
      <c r="A5" s="55"/>
      <c r="B5" s="57"/>
      <c r="C5" s="57"/>
      <c r="D5" s="57"/>
      <c r="E5" s="57"/>
      <c r="F5" s="57"/>
      <c r="G5" s="56"/>
      <c r="H5" s="56" t="s">
        <v>171</v>
      </c>
      <c r="I5" s="56"/>
      <c r="J5" s="56"/>
      <c r="K5" s="56"/>
      <c r="L5" s="57"/>
      <c r="M5" s="57"/>
      <c r="N5" s="57"/>
      <c r="O5" s="57"/>
      <c r="P5" s="58"/>
    </row>
    <row r="6" spans="1:16" ht="3" customHeight="1" thickBot="1" x14ac:dyDescent="0.3">
      <c r="K6" s="4"/>
    </row>
    <row r="7" spans="1:16" ht="16.5" customHeight="1" x14ac:dyDescent="0.25">
      <c r="A7" s="35"/>
      <c r="B7" s="37"/>
      <c r="C7" s="37"/>
      <c r="D7" s="37"/>
      <c r="E7" s="37"/>
      <c r="F7" s="37"/>
      <c r="G7" s="36"/>
      <c r="H7" s="36"/>
      <c r="I7" s="36" t="s">
        <v>1</v>
      </c>
      <c r="J7" s="36"/>
      <c r="K7" s="36"/>
      <c r="L7" s="37"/>
      <c r="M7" s="37"/>
      <c r="N7" s="37"/>
      <c r="O7" s="37"/>
      <c r="P7" s="38"/>
    </row>
    <row r="8" spans="1:16" ht="16.149999999999999" customHeight="1" x14ac:dyDescent="0.25">
      <c r="A8" s="9">
        <v>0</v>
      </c>
      <c r="C8" s="1">
        <v>0</v>
      </c>
      <c r="E8" s="1">
        <v>112000</v>
      </c>
      <c r="F8" s="1">
        <v>112000</v>
      </c>
      <c r="J8" s="3" t="s">
        <v>758</v>
      </c>
      <c r="K8" s="3" t="s">
        <v>2</v>
      </c>
      <c r="L8" s="1">
        <v>58150</v>
      </c>
      <c r="M8" s="1">
        <v>58150</v>
      </c>
      <c r="N8" s="1">
        <v>58150</v>
      </c>
      <c r="O8" s="1">
        <v>1277</v>
      </c>
      <c r="P8" s="10"/>
    </row>
    <row r="9" spans="1:16" ht="15" customHeight="1" thickBot="1" x14ac:dyDescent="0.3">
      <c r="A9" s="39">
        <f>SUM(A8)</f>
        <v>0</v>
      </c>
      <c r="B9" s="41"/>
      <c r="C9" s="41">
        <f>SUM(C8)</f>
        <v>0</v>
      </c>
      <c r="D9" s="41"/>
      <c r="E9" s="41">
        <f>SUM(E8)</f>
        <v>112000</v>
      </c>
      <c r="F9" s="41">
        <f>SUM(F8)</f>
        <v>112000</v>
      </c>
      <c r="G9" s="40"/>
      <c r="H9" s="40"/>
      <c r="I9" s="40"/>
      <c r="J9" s="40"/>
      <c r="K9" s="40"/>
      <c r="L9" s="41">
        <f>SUM(L8)</f>
        <v>58150</v>
      </c>
      <c r="M9" s="41">
        <f>SUM(M8)</f>
        <v>58150</v>
      </c>
      <c r="N9" s="41">
        <f>SUM(N8)</f>
        <v>58150</v>
      </c>
      <c r="O9" s="41">
        <f>SUM(O8)</f>
        <v>1277</v>
      </c>
      <c r="P9" s="42" t="s">
        <v>600</v>
      </c>
    </row>
    <row r="10" spans="1:16" ht="3" customHeight="1" thickBot="1" x14ac:dyDescent="0.3">
      <c r="K10" s="4"/>
    </row>
    <row r="11" spans="1:16" ht="16.5" customHeight="1" x14ac:dyDescent="0.25">
      <c r="A11" s="35"/>
      <c r="B11" s="37"/>
      <c r="C11" s="37"/>
      <c r="D11" s="37"/>
      <c r="E11" s="37"/>
      <c r="F11" s="37"/>
      <c r="G11" s="36"/>
      <c r="H11" s="36"/>
      <c r="I11" s="36" t="s">
        <v>3</v>
      </c>
      <c r="J11" s="36"/>
      <c r="K11" s="36"/>
      <c r="L11" s="37"/>
      <c r="M11" s="37"/>
      <c r="N11" s="37"/>
      <c r="O11" s="37"/>
      <c r="P11" s="38"/>
    </row>
    <row r="12" spans="1:16" ht="16.5" customHeight="1" x14ac:dyDescent="0.25">
      <c r="A12" s="9">
        <v>0</v>
      </c>
      <c r="C12" s="1">
        <v>0</v>
      </c>
      <c r="E12" s="1">
        <v>1000</v>
      </c>
      <c r="F12" s="1">
        <v>1000</v>
      </c>
      <c r="J12" s="3" t="s">
        <v>731</v>
      </c>
      <c r="K12" s="3" t="s">
        <v>4</v>
      </c>
      <c r="L12" s="1">
        <v>1000</v>
      </c>
      <c r="M12" s="1">
        <v>1000</v>
      </c>
      <c r="N12" s="1">
        <v>1000</v>
      </c>
      <c r="O12" s="1">
        <v>0</v>
      </c>
      <c r="P12" s="10"/>
    </row>
    <row r="13" spans="1:16" ht="16.5" customHeight="1" x14ac:dyDescent="0.25">
      <c r="A13" s="47">
        <v>0</v>
      </c>
      <c r="B13" s="49"/>
      <c r="C13" s="49">
        <v>0</v>
      </c>
      <c r="D13" s="49"/>
      <c r="E13" s="49">
        <v>300</v>
      </c>
      <c r="F13" s="49">
        <v>300</v>
      </c>
      <c r="G13" s="48"/>
      <c r="H13" s="48"/>
      <c r="I13" s="48"/>
      <c r="J13" s="48" t="s">
        <v>732</v>
      </c>
      <c r="K13" s="48" t="s">
        <v>11</v>
      </c>
      <c r="L13" s="49">
        <v>0</v>
      </c>
      <c r="M13" s="49">
        <v>0</v>
      </c>
      <c r="N13" s="49">
        <v>0</v>
      </c>
      <c r="O13" s="49">
        <v>0</v>
      </c>
      <c r="P13" s="53"/>
    </row>
    <row r="14" spans="1:16" ht="16.5" customHeight="1" x14ac:dyDescent="0.25">
      <c r="A14" s="9">
        <v>0</v>
      </c>
      <c r="C14" s="1">
        <v>0</v>
      </c>
      <c r="E14" s="1">
        <v>2500</v>
      </c>
      <c r="F14" s="1">
        <v>2500</v>
      </c>
      <c r="J14" s="3" t="s">
        <v>733</v>
      </c>
      <c r="K14" s="3" t="s">
        <v>12</v>
      </c>
      <c r="L14" s="1">
        <v>0</v>
      </c>
      <c r="M14" s="1">
        <v>0</v>
      </c>
      <c r="N14" s="1">
        <v>0</v>
      </c>
      <c r="O14" s="1">
        <v>0</v>
      </c>
      <c r="P14" s="10"/>
    </row>
    <row r="15" spans="1:16" ht="16.5" customHeight="1" x14ac:dyDescent="0.25">
      <c r="A15" s="47">
        <v>0</v>
      </c>
      <c r="B15" s="49"/>
      <c r="C15" s="49">
        <v>0</v>
      </c>
      <c r="D15" s="49"/>
      <c r="E15" s="49">
        <v>1500</v>
      </c>
      <c r="F15" s="49">
        <v>1500</v>
      </c>
      <c r="G15" s="48"/>
      <c r="H15" s="48"/>
      <c r="I15" s="48"/>
      <c r="J15" s="48" t="s">
        <v>734</v>
      </c>
      <c r="K15" s="48" t="s">
        <v>13</v>
      </c>
      <c r="L15" s="49">
        <v>0</v>
      </c>
      <c r="M15" s="49">
        <v>0</v>
      </c>
      <c r="N15" s="49">
        <v>0</v>
      </c>
      <c r="O15" s="49">
        <v>0</v>
      </c>
      <c r="P15" s="53"/>
    </row>
    <row r="16" spans="1:16" ht="16.5" customHeight="1" x14ac:dyDescent="0.25">
      <c r="A16" s="9">
        <v>0</v>
      </c>
      <c r="C16" s="1">
        <v>0</v>
      </c>
      <c r="E16" s="1">
        <v>1000</v>
      </c>
      <c r="F16" s="1">
        <v>1000</v>
      </c>
      <c r="J16" s="3" t="s">
        <v>735</v>
      </c>
      <c r="K16" s="3" t="s">
        <v>17</v>
      </c>
      <c r="L16" s="1">
        <v>0</v>
      </c>
      <c r="M16" s="1">
        <v>0</v>
      </c>
      <c r="N16" s="1">
        <v>0</v>
      </c>
      <c r="O16" s="1">
        <v>0</v>
      </c>
      <c r="P16" s="10"/>
    </row>
    <row r="17" spans="1:16" ht="16.5" customHeight="1" x14ac:dyDescent="0.25">
      <c r="A17" s="47">
        <v>0</v>
      </c>
      <c r="B17" s="49"/>
      <c r="C17" s="49">
        <v>0</v>
      </c>
      <c r="D17" s="49"/>
      <c r="E17" s="49">
        <v>250</v>
      </c>
      <c r="F17" s="49">
        <v>250</v>
      </c>
      <c r="G17" s="48"/>
      <c r="H17" s="48"/>
      <c r="I17" s="48"/>
      <c r="J17" s="48" t="s">
        <v>759</v>
      </c>
      <c r="K17" s="48" t="s">
        <v>760</v>
      </c>
      <c r="L17" s="49">
        <v>0</v>
      </c>
      <c r="M17" s="49">
        <v>0</v>
      </c>
      <c r="N17" s="49">
        <v>0</v>
      </c>
      <c r="O17" s="49">
        <v>0</v>
      </c>
      <c r="P17" s="53"/>
    </row>
    <row r="18" spans="1:16" ht="16.5" customHeight="1" x14ac:dyDescent="0.25">
      <c r="A18" s="9">
        <v>0</v>
      </c>
      <c r="C18" s="1">
        <v>0</v>
      </c>
      <c r="E18" s="1">
        <v>0</v>
      </c>
      <c r="F18" s="1">
        <v>0</v>
      </c>
      <c r="J18" s="3" t="s">
        <v>873</v>
      </c>
      <c r="K18" s="3" t="s">
        <v>868</v>
      </c>
      <c r="L18" s="1">
        <v>600</v>
      </c>
      <c r="M18" s="1">
        <v>600</v>
      </c>
      <c r="N18" s="1">
        <v>600</v>
      </c>
      <c r="O18" s="1">
        <v>0</v>
      </c>
      <c r="P18" s="10"/>
    </row>
    <row r="19" spans="1:16" ht="16.5" customHeight="1" x14ac:dyDescent="0.25">
      <c r="A19" s="9">
        <v>0</v>
      </c>
      <c r="C19" s="49">
        <v>0</v>
      </c>
      <c r="D19" s="49"/>
      <c r="E19" s="49">
        <v>0</v>
      </c>
      <c r="F19" s="49">
        <v>0</v>
      </c>
      <c r="G19" s="48"/>
      <c r="H19" s="48"/>
      <c r="I19" s="48"/>
      <c r="J19" s="48" t="s">
        <v>874</v>
      </c>
      <c r="K19" s="48" t="s">
        <v>866</v>
      </c>
      <c r="L19" s="49">
        <v>9400</v>
      </c>
      <c r="M19" s="49">
        <v>9400</v>
      </c>
      <c r="N19" s="49">
        <v>9400</v>
      </c>
      <c r="O19" s="49">
        <v>0</v>
      </c>
      <c r="P19" s="53"/>
    </row>
    <row r="20" spans="1:16" ht="16.5" customHeight="1" x14ac:dyDescent="0.25">
      <c r="A20" s="47">
        <v>0</v>
      </c>
      <c r="B20" s="49"/>
      <c r="C20" s="1">
        <v>0</v>
      </c>
      <c r="E20" s="1">
        <v>0</v>
      </c>
      <c r="F20" s="1">
        <v>0</v>
      </c>
      <c r="J20" s="3" t="s">
        <v>875</v>
      </c>
      <c r="K20" s="3" t="s">
        <v>865</v>
      </c>
      <c r="L20" s="1">
        <v>750</v>
      </c>
      <c r="M20" s="1">
        <v>750</v>
      </c>
      <c r="N20" s="1">
        <v>750</v>
      </c>
      <c r="O20" s="1">
        <v>0</v>
      </c>
      <c r="P20" s="10"/>
    </row>
    <row r="21" spans="1:16" ht="16.5" customHeight="1" x14ac:dyDescent="0.25">
      <c r="A21" s="9">
        <v>0</v>
      </c>
      <c r="C21" s="49">
        <v>0</v>
      </c>
      <c r="D21" s="49"/>
      <c r="E21" s="49">
        <v>0</v>
      </c>
      <c r="F21" s="49">
        <v>0</v>
      </c>
      <c r="G21" s="48"/>
      <c r="H21" s="48"/>
      <c r="I21" s="48"/>
      <c r="J21" s="48" t="s">
        <v>876</v>
      </c>
      <c r="K21" s="48" t="s">
        <v>872</v>
      </c>
      <c r="L21" s="49">
        <v>4650</v>
      </c>
      <c r="M21" s="49">
        <v>4650</v>
      </c>
      <c r="N21" s="49">
        <v>4650</v>
      </c>
      <c r="O21" s="49">
        <v>0</v>
      </c>
      <c r="P21" s="53"/>
    </row>
    <row r="22" spans="1:16" ht="16.5" customHeight="1" x14ac:dyDescent="0.25">
      <c r="A22" s="47">
        <v>0</v>
      </c>
      <c r="B22" s="49"/>
      <c r="C22" s="1">
        <v>0</v>
      </c>
      <c r="E22" s="1">
        <v>0</v>
      </c>
      <c r="F22" s="1">
        <v>0</v>
      </c>
      <c r="J22" s="3" t="s">
        <v>877</v>
      </c>
      <c r="K22" s="3" t="s">
        <v>867</v>
      </c>
      <c r="L22" s="1">
        <v>0</v>
      </c>
      <c r="M22" s="1">
        <v>0</v>
      </c>
      <c r="N22" s="1">
        <v>0</v>
      </c>
      <c r="O22" s="1">
        <v>0</v>
      </c>
      <c r="P22" s="10"/>
    </row>
    <row r="23" spans="1:16" ht="16.5" customHeight="1" x14ac:dyDescent="0.25">
      <c r="A23" s="47">
        <v>0</v>
      </c>
      <c r="B23" s="49"/>
      <c r="C23" s="49">
        <v>0</v>
      </c>
      <c r="D23" s="49"/>
      <c r="E23" s="49">
        <v>0</v>
      </c>
      <c r="F23" s="49">
        <v>0</v>
      </c>
      <c r="G23" s="48"/>
      <c r="H23" s="48"/>
      <c r="I23" s="48"/>
      <c r="J23" s="48" t="s">
        <v>878</v>
      </c>
      <c r="K23" s="48" t="s">
        <v>870</v>
      </c>
      <c r="L23" s="49">
        <v>250</v>
      </c>
      <c r="M23" s="49">
        <v>250</v>
      </c>
      <c r="N23" s="49">
        <v>250</v>
      </c>
      <c r="O23" s="49">
        <v>0</v>
      </c>
      <c r="P23" s="53"/>
    </row>
    <row r="24" spans="1:16" ht="16.5" customHeight="1" x14ac:dyDescent="0.25">
      <c r="A24" s="9">
        <v>0</v>
      </c>
      <c r="C24" s="1">
        <v>0</v>
      </c>
      <c r="E24" s="1">
        <v>0</v>
      </c>
      <c r="F24" s="1">
        <v>0</v>
      </c>
      <c r="J24" s="3" t="s">
        <v>879</v>
      </c>
      <c r="K24" s="3" t="s">
        <v>871</v>
      </c>
      <c r="L24" s="1">
        <v>2900</v>
      </c>
      <c r="M24" s="1">
        <v>2900</v>
      </c>
      <c r="N24" s="1">
        <v>2900</v>
      </c>
      <c r="O24" s="1">
        <v>0</v>
      </c>
      <c r="P24" s="10"/>
    </row>
    <row r="25" spans="1:16" ht="16.5" customHeight="1" x14ac:dyDescent="0.25">
      <c r="A25" s="47">
        <v>0</v>
      </c>
      <c r="B25" s="49"/>
      <c r="C25" s="49">
        <v>0</v>
      </c>
      <c r="D25" s="49"/>
      <c r="E25" s="49">
        <v>0</v>
      </c>
      <c r="F25" s="49">
        <v>0</v>
      </c>
      <c r="G25" s="48"/>
      <c r="H25" s="48"/>
      <c r="I25" s="48"/>
      <c r="J25" s="48" t="s">
        <v>880</v>
      </c>
      <c r="K25" s="48" t="s">
        <v>869</v>
      </c>
      <c r="L25" s="49">
        <v>450</v>
      </c>
      <c r="M25" s="49">
        <v>450</v>
      </c>
      <c r="N25" s="49">
        <v>450</v>
      </c>
      <c r="O25" s="49">
        <v>0</v>
      </c>
      <c r="P25" s="53"/>
    </row>
    <row r="26" spans="1:16" ht="15" customHeight="1" thickBot="1" x14ac:dyDescent="0.3">
      <c r="A26" s="39">
        <f>SUM(A12:A25)</f>
        <v>0</v>
      </c>
      <c r="B26" s="41"/>
      <c r="C26" s="41">
        <f>SUM(C12:C25)</f>
        <v>0</v>
      </c>
      <c r="D26" s="41"/>
      <c r="E26" s="41">
        <f>SUM(E12:E25)</f>
        <v>6550</v>
      </c>
      <c r="F26" s="41">
        <f>SUM(F12:F25)</f>
        <v>6550</v>
      </c>
      <c r="G26" s="40"/>
      <c r="H26" s="40"/>
      <c r="I26" s="40"/>
      <c r="J26" s="40"/>
      <c r="K26" s="40"/>
      <c r="L26" s="41">
        <f>SUM(L12:L25)</f>
        <v>20000</v>
      </c>
      <c r="M26" s="41">
        <f>SUM(M12:M25)</f>
        <v>20000</v>
      </c>
      <c r="N26" s="41">
        <f>SUM(N12:N25)</f>
        <v>20000</v>
      </c>
      <c r="O26" s="41">
        <f>SUM(O12:O25)</f>
        <v>0</v>
      </c>
      <c r="P26" s="42" t="s">
        <v>599</v>
      </c>
    </row>
    <row r="27" spans="1:16" ht="3" customHeight="1" thickBot="1" x14ac:dyDescent="0.3">
      <c r="K27" s="4"/>
    </row>
    <row r="28" spans="1:16" ht="16.5" customHeight="1" x14ac:dyDescent="0.25">
      <c r="A28" s="35"/>
      <c r="B28" s="37"/>
      <c r="C28" s="37"/>
      <c r="D28" s="37"/>
      <c r="E28" s="37"/>
      <c r="F28" s="37"/>
      <c r="G28" s="36"/>
      <c r="H28" s="36"/>
      <c r="I28" s="36" t="s">
        <v>20</v>
      </c>
      <c r="J28" s="36"/>
      <c r="K28" s="36"/>
      <c r="L28" s="37"/>
      <c r="M28" s="37"/>
      <c r="N28" s="37"/>
      <c r="O28" s="37"/>
      <c r="P28" s="38"/>
    </row>
    <row r="29" spans="1:16" ht="16.5" customHeight="1" x14ac:dyDescent="0.25">
      <c r="A29" s="9">
        <v>0</v>
      </c>
      <c r="C29" s="1">
        <v>0</v>
      </c>
      <c r="E29" s="1">
        <v>1000</v>
      </c>
      <c r="F29" s="1">
        <v>1000</v>
      </c>
      <c r="J29" s="3" t="s">
        <v>736</v>
      </c>
      <c r="K29" s="3" t="s">
        <v>21</v>
      </c>
      <c r="L29" s="1">
        <v>2000</v>
      </c>
      <c r="M29" s="1">
        <v>2000</v>
      </c>
      <c r="N29" s="1">
        <v>2000</v>
      </c>
      <c r="O29" s="1">
        <v>0</v>
      </c>
      <c r="P29" s="10"/>
    </row>
    <row r="30" spans="1:16" ht="16.5" customHeight="1" x14ac:dyDescent="0.25">
      <c r="A30" s="47">
        <v>0</v>
      </c>
      <c r="B30" s="49"/>
      <c r="C30" s="49">
        <v>0</v>
      </c>
      <c r="D30" s="49"/>
      <c r="E30" s="49">
        <v>1000</v>
      </c>
      <c r="F30" s="49">
        <v>1000</v>
      </c>
      <c r="G30" s="48"/>
      <c r="H30" s="48"/>
      <c r="I30" s="48"/>
      <c r="J30" s="48" t="s">
        <v>762</v>
      </c>
      <c r="K30" s="48" t="s">
        <v>772</v>
      </c>
      <c r="L30" s="49">
        <v>1000</v>
      </c>
      <c r="M30" s="49">
        <v>1000</v>
      </c>
      <c r="N30" s="49">
        <v>1000</v>
      </c>
      <c r="O30" s="49">
        <v>0</v>
      </c>
      <c r="P30" s="53"/>
    </row>
    <row r="31" spans="1:16" ht="15" customHeight="1" thickBot="1" x14ac:dyDescent="0.3">
      <c r="A31" s="39">
        <f>SUM(A30:A30)</f>
        <v>0</v>
      </c>
      <c r="B31" s="41"/>
      <c r="C31" s="41">
        <f>SUM(C29:C30)</f>
        <v>0</v>
      </c>
      <c r="D31" s="41"/>
      <c r="E31" s="41">
        <f>SUM(E29:E30)</f>
        <v>2000</v>
      </c>
      <c r="F31" s="41">
        <f>SUM(F29:F30)</f>
        <v>2000</v>
      </c>
      <c r="G31" s="40"/>
      <c r="H31" s="40"/>
      <c r="I31" s="40"/>
      <c r="J31" s="40"/>
      <c r="K31" s="40"/>
      <c r="L31" s="41">
        <f>SUM(L29:L30)</f>
        <v>3000</v>
      </c>
      <c r="M31" s="41">
        <f>SUM(M29:M30)</f>
        <v>3000</v>
      </c>
      <c r="N31" s="41">
        <f>SUM(N29:N30)</f>
        <v>3000</v>
      </c>
      <c r="O31" s="41">
        <f>SUM(O29:O30)</f>
        <v>0</v>
      </c>
      <c r="P31" s="42" t="s">
        <v>598</v>
      </c>
    </row>
    <row r="32" spans="1:16" ht="3" customHeight="1" thickBot="1" x14ac:dyDescent="0.3">
      <c r="K32" s="4"/>
    </row>
    <row r="33" spans="1:16" ht="16.5" customHeight="1" x14ac:dyDescent="0.25">
      <c r="A33" s="35"/>
      <c r="B33" s="37"/>
      <c r="C33" s="37"/>
      <c r="D33" s="37"/>
      <c r="E33" s="37"/>
      <c r="F33" s="37"/>
      <c r="G33" s="36"/>
      <c r="H33" s="36"/>
      <c r="I33" s="36" t="s">
        <v>23</v>
      </c>
      <c r="J33" s="36"/>
      <c r="K33" s="36"/>
      <c r="L33" s="37"/>
      <c r="M33" s="37"/>
      <c r="N33" s="37"/>
      <c r="O33" s="37"/>
      <c r="P33" s="38"/>
    </row>
    <row r="34" spans="1:16" ht="16.5" customHeight="1" thickBot="1" x14ac:dyDescent="0.3">
      <c r="A34" s="39">
        <v>0</v>
      </c>
      <c r="B34" s="41"/>
      <c r="C34" s="41">
        <v>0</v>
      </c>
      <c r="D34" s="41"/>
      <c r="E34" s="41">
        <f>SUM(E33)</f>
        <v>0</v>
      </c>
      <c r="F34" s="41">
        <f>SUM(F33)</f>
        <v>0</v>
      </c>
      <c r="G34" s="40"/>
      <c r="H34" s="40"/>
      <c r="I34" s="40"/>
      <c r="J34" s="40"/>
      <c r="K34" s="40"/>
      <c r="L34" s="41">
        <f>SUM(L33)</f>
        <v>0</v>
      </c>
      <c r="M34" s="41">
        <f>SUM(M33)</f>
        <v>0</v>
      </c>
      <c r="N34" s="41">
        <f>SUM(N33)</f>
        <v>0</v>
      </c>
      <c r="O34" s="41">
        <f>SUM(O33)</f>
        <v>0</v>
      </c>
      <c r="P34" s="42" t="s">
        <v>616</v>
      </c>
    </row>
    <row r="35" spans="1:16" ht="3" customHeight="1" thickBot="1" x14ac:dyDescent="0.3">
      <c r="K35" s="4"/>
    </row>
    <row r="36" spans="1:16" ht="16.5" customHeight="1" x14ac:dyDescent="0.25">
      <c r="A36" s="35"/>
      <c r="B36" s="37"/>
      <c r="C36" s="37"/>
      <c r="D36" s="37"/>
      <c r="E36" s="37"/>
      <c r="F36" s="37"/>
      <c r="G36" s="36"/>
      <c r="H36" s="36"/>
      <c r="I36" s="36" t="s">
        <v>24</v>
      </c>
      <c r="J36" s="36"/>
      <c r="K36" s="36"/>
      <c r="L36" s="37"/>
      <c r="M36" s="37"/>
      <c r="N36" s="37"/>
      <c r="O36" s="37"/>
      <c r="P36" s="38"/>
    </row>
    <row r="37" spans="1:16" ht="16.5" customHeight="1" x14ac:dyDescent="0.25">
      <c r="A37" s="9">
        <v>0</v>
      </c>
      <c r="C37" s="1">
        <v>0</v>
      </c>
      <c r="E37" s="1">
        <v>105000</v>
      </c>
      <c r="F37" s="1">
        <v>55000</v>
      </c>
      <c r="J37" s="3" t="s">
        <v>764</v>
      </c>
      <c r="K37" s="3" t="s">
        <v>892</v>
      </c>
      <c r="L37" s="1">
        <v>60000</v>
      </c>
      <c r="M37" s="1">
        <v>60000</v>
      </c>
      <c r="N37" s="1">
        <v>60000</v>
      </c>
      <c r="O37" s="1">
        <v>0</v>
      </c>
      <c r="P37" s="10"/>
    </row>
    <row r="38" spans="1:16" ht="15" customHeight="1" thickBot="1" x14ac:dyDescent="0.3">
      <c r="A38" s="39">
        <f>SUM(A37)</f>
        <v>0</v>
      </c>
      <c r="B38" s="41"/>
      <c r="C38" s="41">
        <f>SUM(C37)</f>
        <v>0</v>
      </c>
      <c r="D38" s="41"/>
      <c r="E38" s="41">
        <f>SUM(E37)</f>
        <v>105000</v>
      </c>
      <c r="F38" s="41">
        <f>SUM(F37)</f>
        <v>55000</v>
      </c>
      <c r="G38" s="40"/>
      <c r="H38" s="40"/>
      <c r="I38" s="40"/>
      <c r="J38" s="40"/>
      <c r="K38" s="40"/>
      <c r="L38" s="41">
        <f>SUM(L37)</f>
        <v>60000</v>
      </c>
      <c r="M38" s="41">
        <f>SUM(M37)</f>
        <v>60000</v>
      </c>
      <c r="N38" s="41">
        <f>SUM(N37)</f>
        <v>60000</v>
      </c>
      <c r="O38" s="41">
        <f>SUM(O37)</f>
        <v>0</v>
      </c>
      <c r="P38" s="42" t="s">
        <v>596</v>
      </c>
    </row>
    <row r="39" spans="1:16" ht="3" customHeight="1" thickBot="1" x14ac:dyDescent="0.3">
      <c r="K39" s="4"/>
    </row>
    <row r="40" spans="1:16" ht="16.5" customHeight="1" x14ac:dyDescent="0.25">
      <c r="A40" s="35"/>
      <c r="B40" s="37"/>
      <c r="C40" s="37"/>
      <c r="D40" s="37"/>
      <c r="E40" s="37"/>
      <c r="F40" s="37"/>
      <c r="G40" s="36"/>
      <c r="H40" s="36"/>
      <c r="I40" s="36" t="s">
        <v>27</v>
      </c>
      <c r="J40" s="36"/>
      <c r="K40" s="36"/>
      <c r="L40" s="37"/>
      <c r="M40" s="37"/>
      <c r="N40" s="37"/>
      <c r="O40" s="37"/>
      <c r="P40" s="38"/>
    </row>
    <row r="41" spans="1:16" ht="16.5" customHeight="1" x14ac:dyDescent="0.25">
      <c r="A41" s="9">
        <v>0</v>
      </c>
      <c r="C41" s="1">
        <v>0</v>
      </c>
      <c r="E41" s="1">
        <v>0</v>
      </c>
      <c r="F41" s="1">
        <v>0</v>
      </c>
      <c r="J41" s="3" t="s">
        <v>737</v>
      </c>
      <c r="K41" s="3" t="s">
        <v>28</v>
      </c>
      <c r="L41" s="1">
        <v>0</v>
      </c>
      <c r="M41" s="1">
        <v>0</v>
      </c>
      <c r="N41" s="1">
        <v>0</v>
      </c>
      <c r="O41" s="1">
        <v>0</v>
      </c>
      <c r="P41" s="10"/>
    </row>
    <row r="42" spans="1:16" ht="15" customHeight="1" thickBot="1" x14ac:dyDescent="0.3">
      <c r="A42" s="39">
        <v>0</v>
      </c>
      <c r="B42" s="41"/>
      <c r="C42" s="41">
        <v>0</v>
      </c>
      <c r="D42" s="41"/>
      <c r="E42" s="41">
        <v>0</v>
      </c>
      <c r="F42" s="41">
        <v>0</v>
      </c>
      <c r="G42" s="40"/>
      <c r="H42" s="40"/>
      <c r="I42" s="40"/>
      <c r="J42" s="40"/>
      <c r="K42" s="40"/>
      <c r="L42" s="41">
        <f>SUM(L41)</f>
        <v>0</v>
      </c>
      <c r="M42" s="41">
        <f>SUM(M41)</f>
        <v>0</v>
      </c>
      <c r="N42" s="41">
        <f>SUM(N41)</f>
        <v>0</v>
      </c>
      <c r="O42" s="41">
        <f>SUM(O41)</f>
        <v>0</v>
      </c>
      <c r="P42" s="42" t="s">
        <v>597</v>
      </c>
    </row>
    <row r="43" spans="1:16" ht="3" customHeight="1" thickBot="1" x14ac:dyDescent="0.3">
      <c r="K43" s="4"/>
    </row>
    <row r="44" spans="1:16" ht="16.5" customHeight="1" x14ac:dyDescent="0.25">
      <c r="A44" s="35"/>
      <c r="B44" s="37"/>
      <c r="C44" s="37"/>
      <c r="D44" s="37"/>
      <c r="E44" s="37"/>
      <c r="F44" s="37"/>
      <c r="G44" s="36"/>
      <c r="H44" s="36"/>
      <c r="I44" s="36" t="s">
        <v>29</v>
      </c>
      <c r="J44" s="36"/>
      <c r="K44" s="36"/>
      <c r="L44" s="37"/>
      <c r="M44" s="37"/>
      <c r="N44" s="37"/>
      <c r="O44" s="37"/>
      <c r="P44" s="38"/>
    </row>
    <row r="45" spans="1:16" ht="15" customHeight="1" thickBot="1" x14ac:dyDescent="0.3">
      <c r="A45" s="39">
        <v>0</v>
      </c>
      <c r="B45" s="41"/>
      <c r="C45" s="41">
        <v>0</v>
      </c>
      <c r="D45" s="41"/>
      <c r="E45" s="41">
        <v>0</v>
      </c>
      <c r="F45" s="41">
        <v>0</v>
      </c>
      <c r="G45" s="40"/>
      <c r="H45" s="40"/>
      <c r="I45" s="40"/>
      <c r="J45" s="40"/>
      <c r="K45" s="40"/>
      <c r="L45" s="41">
        <f>SUM(L44)</f>
        <v>0</v>
      </c>
      <c r="M45" s="41">
        <f>SUM(M44)</f>
        <v>0</v>
      </c>
      <c r="N45" s="41">
        <f>SUM(N44)</f>
        <v>0</v>
      </c>
      <c r="O45" s="41">
        <f>SUM(O44)</f>
        <v>0</v>
      </c>
      <c r="P45" s="42" t="s">
        <v>594</v>
      </c>
    </row>
    <row r="46" spans="1:16" ht="3" customHeight="1" thickBot="1" x14ac:dyDescent="0.3"/>
    <row r="47" spans="1:16" s="54" customFormat="1" ht="15" customHeight="1" thickBot="1" x14ac:dyDescent="0.3">
      <c r="A47" s="55">
        <f>SUM(A9,A26,A31,A38,A42,A45)</f>
        <v>0</v>
      </c>
      <c r="B47" s="57"/>
      <c r="C47" s="57">
        <f>SUM(C9,C26,C31,C38,C42,C45)</f>
        <v>0</v>
      </c>
      <c r="D47" s="57"/>
      <c r="E47" s="57">
        <f>SUM(E9,E26,E31,E38,E42,E45)</f>
        <v>225550</v>
      </c>
      <c r="F47" s="57">
        <f>SUM(F9,F26,F31,F38,F42,F45)</f>
        <v>175550</v>
      </c>
      <c r="G47" s="56"/>
      <c r="H47" s="56"/>
      <c r="I47" s="56"/>
      <c r="J47" s="56"/>
      <c r="K47" s="56"/>
      <c r="L47" s="57">
        <f>SUM(L9,L26,L31,L38,L42,L45)</f>
        <v>141150</v>
      </c>
      <c r="M47" s="57">
        <f>SUM(M9,M26,M31,M38,M42,M45)</f>
        <v>141150</v>
      </c>
      <c r="N47" s="57">
        <f>SUM(N9,N26,N31,N38,N42,N45)</f>
        <v>141150</v>
      </c>
      <c r="O47" s="57">
        <f>SUM(O9,O26,O31,O38,O42,O45)</f>
        <v>1277</v>
      </c>
      <c r="P47" s="58" t="s">
        <v>595</v>
      </c>
    </row>
    <row r="48" spans="1:16" ht="3.75" customHeight="1" thickBot="1" x14ac:dyDescent="0.3">
      <c r="K48" s="4"/>
    </row>
    <row r="49" spans="1:16" s="54" customFormat="1" ht="16.5" customHeight="1" thickBot="1" x14ac:dyDescent="0.3">
      <c r="A49" s="55"/>
      <c r="B49" s="57"/>
      <c r="C49" s="57"/>
      <c r="D49" s="57"/>
      <c r="E49" s="57"/>
      <c r="F49" s="57"/>
      <c r="G49" s="56"/>
      <c r="H49" s="56" t="s">
        <v>173</v>
      </c>
      <c r="I49" s="56"/>
      <c r="J49" s="56"/>
      <c r="K49" s="56"/>
      <c r="L49" s="57"/>
      <c r="M49" s="57"/>
      <c r="N49" s="57"/>
      <c r="O49" s="57"/>
      <c r="P49" s="58"/>
    </row>
    <row r="50" spans="1:16" ht="3" customHeight="1" thickBot="1" x14ac:dyDescent="0.3">
      <c r="K50" s="4"/>
    </row>
    <row r="51" spans="1:16" ht="16.149999999999999" customHeight="1" x14ac:dyDescent="0.25">
      <c r="A51" s="35"/>
      <c r="B51" s="37"/>
      <c r="C51" s="37"/>
      <c r="D51" s="37"/>
      <c r="E51" s="37"/>
      <c r="F51" s="37"/>
      <c r="G51" s="36"/>
      <c r="H51" s="36"/>
      <c r="I51" s="36" t="s">
        <v>592</v>
      </c>
      <c r="J51" s="36"/>
      <c r="K51" s="36"/>
      <c r="L51" s="37"/>
      <c r="M51" s="37"/>
      <c r="N51" s="37"/>
      <c r="O51" s="37"/>
      <c r="P51" s="38"/>
    </row>
    <row r="52" spans="1:16" ht="16.5" customHeight="1" x14ac:dyDescent="0.25">
      <c r="A52" s="47">
        <v>0</v>
      </c>
      <c r="B52" s="49"/>
      <c r="C52" s="49">
        <v>0</v>
      </c>
      <c r="D52" s="49"/>
      <c r="E52" s="49">
        <v>68000</v>
      </c>
      <c r="F52" s="49">
        <v>68000</v>
      </c>
      <c r="G52" s="48"/>
      <c r="H52" s="48"/>
      <c r="I52" s="48"/>
      <c r="J52" s="48" t="s">
        <v>738</v>
      </c>
      <c r="K52" s="48" t="s">
        <v>837</v>
      </c>
      <c r="L52" s="49">
        <v>58750</v>
      </c>
      <c r="M52" s="49">
        <v>58750</v>
      </c>
      <c r="N52" s="49">
        <v>58750</v>
      </c>
      <c r="O52" s="49">
        <v>0</v>
      </c>
      <c r="P52" s="53"/>
    </row>
    <row r="53" spans="1:16" ht="16.5" customHeight="1" x14ac:dyDescent="0.25">
      <c r="A53" s="9">
        <v>0</v>
      </c>
      <c r="B53" s="3"/>
      <c r="C53" s="1">
        <v>0</v>
      </c>
      <c r="D53" s="3"/>
      <c r="E53" s="1">
        <v>0</v>
      </c>
      <c r="F53" s="1">
        <v>0</v>
      </c>
      <c r="J53" s="3" t="s">
        <v>911</v>
      </c>
      <c r="K53" s="3" t="s">
        <v>59</v>
      </c>
      <c r="L53" s="1">
        <v>0</v>
      </c>
      <c r="M53" s="1">
        <v>0</v>
      </c>
      <c r="N53" s="1">
        <v>0</v>
      </c>
      <c r="O53" s="1">
        <v>0</v>
      </c>
      <c r="P53" s="24"/>
    </row>
    <row r="54" spans="1:16" ht="16.5" customHeight="1" x14ac:dyDescent="0.25">
      <c r="A54" s="51">
        <v>0</v>
      </c>
      <c r="B54" s="52"/>
      <c r="C54" s="52">
        <v>0</v>
      </c>
      <c r="D54" s="52"/>
      <c r="E54" s="52">
        <v>0</v>
      </c>
      <c r="F54" s="52">
        <v>0</v>
      </c>
      <c r="G54" s="342"/>
      <c r="H54" s="342"/>
      <c r="I54" s="342"/>
      <c r="J54" s="342" t="s">
        <v>624</v>
      </c>
      <c r="K54" s="342" t="s">
        <v>608</v>
      </c>
      <c r="L54" s="52">
        <v>5000</v>
      </c>
      <c r="M54" s="52">
        <v>5000</v>
      </c>
      <c r="N54" s="52">
        <v>5000</v>
      </c>
      <c r="O54" s="52">
        <v>0</v>
      </c>
      <c r="P54" s="343"/>
    </row>
    <row r="55" spans="1:16" ht="15" customHeight="1" x14ac:dyDescent="0.25">
      <c r="A55" s="23">
        <v>0</v>
      </c>
      <c r="B55" s="5"/>
      <c r="C55" s="5">
        <v>0</v>
      </c>
      <c r="D55" s="5"/>
      <c r="E55" s="5">
        <v>18000</v>
      </c>
      <c r="F55" s="5">
        <v>18000</v>
      </c>
      <c r="J55" s="3" t="s">
        <v>739</v>
      </c>
      <c r="K55" s="3" t="s">
        <v>609</v>
      </c>
      <c r="L55" s="5">
        <v>23650</v>
      </c>
      <c r="M55" s="5">
        <v>23650</v>
      </c>
      <c r="N55" s="5">
        <v>23650</v>
      </c>
      <c r="O55" s="5">
        <v>0</v>
      </c>
      <c r="P55" s="10"/>
    </row>
    <row r="56" spans="1:16" ht="15" customHeight="1" x14ac:dyDescent="0.25">
      <c r="A56" s="51">
        <v>0</v>
      </c>
      <c r="B56" s="52"/>
      <c r="C56" s="52">
        <v>0</v>
      </c>
      <c r="D56" s="52"/>
      <c r="E56" s="52">
        <v>4700</v>
      </c>
      <c r="F56" s="52">
        <v>4700</v>
      </c>
      <c r="G56" s="342"/>
      <c r="H56" s="342"/>
      <c r="I56" s="342"/>
      <c r="J56" s="342" t="s">
        <v>740</v>
      </c>
      <c r="K56" s="342" t="s">
        <v>610</v>
      </c>
      <c r="L56" s="52">
        <v>4400</v>
      </c>
      <c r="M56" s="52">
        <v>4400</v>
      </c>
      <c r="N56" s="52">
        <v>4400</v>
      </c>
      <c r="O56" s="52">
        <v>0</v>
      </c>
      <c r="P56" s="343"/>
    </row>
    <row r="57" spans="1:16" ht="15" customHeight="1" thickBot="1" x14ac:dyDescent="0.3">
      <c r="A57" s="39">
        <f>SUM(A52:A56)</f>
        <v>0</v>
      </c>
      <c r="B57" s="41"/>
      <c r="C57" s="41">
        <f>SUM(C52:C56)</f>
        <v>0</v>
      </c>
      <c r="D57" s="41"/>
      <c r="E57" s="41">
        <f>SUM(E52:E56)</f>
        <v>90700</v>
      </c>
      <c r="F57" s="41">
        <f>SUM(F52:F56)</f>
        <v>90700</v>
      </c>
      <c r="G57" s="40"/>
      <c r="H57" s="40"/>
      <c r="I57" s="40"/>
      <c r="J57" s="40"/>
      <c r="K57" s="40"/>
      <c r="L57" s="41">
        <f>SUM(L52:L56)</f>
        <v>91800</v>
      </c>
      <c r="M57" s="41">
        <f>SUM(M52:M56)</f>
        <v>91800</v>
      </c>
      <c r="N57" s="41">
        <f>SUM(N52:N56)</f>
        <v>91800</v>
      </c>
      <c r="O57" s="41">
        <f>SUM(O52:O56)</f>
        <v>0</v>
      </c>
      <c r="P57" s="42" t="s">
        <v>593</v>
      </c>
    </row>
    <row r="58" spans="1:16" ht="3" customHeight="1" thickBot="1" x14ac:dyDescent="0.3"/>
    <row r="59" spans="1:16" ht="16.5" customHeight="1" x14ac:dyDescent="0.25">
      <c r="A59" s="35"/>
      <c r="B59" s="37"/>
      <c r="C59" s="37"/>
      <c r="D59" s="37"/>
      <c r="E59" s="37"/>
      <c r="F59" s="37"/>
      <c r="G59" s="36"/>
      <c r="H59" s="36"/>
      <c r="I59" s="36" t="s">
        <v>32</v>
      </c>
      <c r="J59" s="36"/>
      <c r="K59" s="36"/>
      <c r="L59" s="37"/>
      <c r="M59" s="37"/>
      <c r="N59" s="37"/>
      <c r="O59" s="37"/>
      <c r="P59" s="38"/>
    </row>
    <row r="60" spans="1:16" ht="16.5" customHeight="1" x14ac:dyDescent="0.25">
      <c r="A60" s="9">
        <v>0</v>
      </c>
      <c r="C60" s="1">
        <v>0</v>
      </c>
      <c r="E60" s="1">
        <v>3000</v>
      </c>
      <c r="F60" s="1">
        <v>3000</v>
      </c>
      <c r="J60" s="3" t="s">
        <v>741</v>
      </c>
      <c r="K60" s="3" t="s">
        <v>33</v>
      </c>
      <c r="L60" s="1">
        <v>3000</v>
      </c>
      <c r="M60" s="1">
        <v>3000</v>
      </c>
      <c r="N60" s="1">
        <v>3000</v>
      </c>
      <c r="O60" s="1">
        <v>0</v>
      </c>
      <c r="P60" s="24"/>
    </row>
    <row r="61" spans="1:16" ht="16.5" customHeight="1" x14ac:dyDescent="0.25">
      <c r="A61" s="47">
        <v>0</v>
      </c>
      <c r="B61" s="49"/>
      <c r="C61" s="49">
        <v>0</v>
      </c>
      <c r="D61" s="49"/>
      <c r="E61" s="49">
        <v>0</v>
      </c>
      <c r="F61" s="49">
        <v>0</v>
      </c>
      <c r="G61" s="48"/>
      <c r="H61" s="48"/>
      <c r="I61" s="48"/>
      <c r="J61" s="48" t="s">
        <v>742</v>
      </c>
      <c r="K61" s="48" t="s">
        <v>34</v>
      </c>
      <c r="L61" s="49">
        <v>1000</v>
      </c>
      <c r="M61" s="49">
        <v>1000</v>
      </c>
      <c r="N61" s="49">
        <v>1000</v>
      </c>
      <c r="O61" s="49">
        <v>0</v>
      </c>
      <c r="P61" s="50"/>
    </row>
    <row r="62" spans="1:16" ht="16.5" customHeight="1" x14ac:dyDescent="0.25">
      <c r="A62" s="9">
        <v>0</v>
      </c>
      <c r="C62" s="1">
        <v>0</v>
      </c>
      <c r="E62" s="1">
        <v>0</v>
      </c>
      <c r="F62" s="1">
        <v>0</v>
      </c>
      <c r="J62" s="3" t="s">
        <v>743</v>
      </c>
      <c r="K62" s="3" t="s">
        <v>35</v>
      </c>
      <c r="L62" s="1">
        <v>0</v>
      </c>
      <c r="M62" s="1">
        <v>0</v>
      </c>
      <c r="N62" s="1">
        <v>0</v>
      </c>
      <c r="O62" s="1">
        <v>0</v>
      </c>
      <c r="P62" s="24"/>
    </row>
    <row r="63" spans="1:16" ht="16.5" customHeight="1" x14ac:dyDescent="0.25">
      <c r="A63" s="47">
        <v>0</v>
      </c>
      <c r="B63" s="49"/>
      <c r="C63" s="49">
        <v>0</v>
      </c>
      <c r="D63" s="49"/>
      <c r="E63" s="49">
        <v>0</v>
      </c>
      <c r="F63" s="49">
        <v>0</v>
      </c>
      <c r="G63" s="48"/>
      <c r="H63" s="48"/>
      <c r="I63" s="48"/>
      <c r="J63" s="48" t="s">
        <v>744</v>
      </c>
      <c r="K63" s="48" t="s">
        <v>36</v>
      </c>
      <c r="L63" s="49">
        <v>0</v>
      </c>
      <c r="M63" s="49">
        <v>0</v>
      </c>
      <c r="N63" s="49">
        <v>0</v>
      </c>
      <c r="O63" s="49">
        <v>0</v>
      </c>
      <c r="P63" s="50"/>
    </row>
    <row r="64" spans="1:16" ht="16.5" customHeight="1" x14ac:dyDescent="0.25">
      <c r="A64" s="9">
        <v>0</v>
      </c>
      <c r="C64" s="1">
        <v>0</v>
      </c>
      <c r="E64" s="1">
        <v>2500</v>
      </c>
      <c r="F64" s="1">
        <v>2500</v>
      </c>
      <c r="J64" s="3" t="s">
        <v>745</v>
      </c>
      <c r="K64" s="3" t="s">
        <v>41</v>
      </c>
      <c r="L64" s="1">
        <v>2500</v>
      </c>
      <c r="M64" s="1">
        <v>2500</v>
      </c>
      <c r="N64" s="1">
        <v>2500</v>
      </c>
      <c r="O64" s="1">
        <v>0</v>
      </c>
      <c r="P64" s="24"/>
    </row>
    <row r="65" spans="1:16" ht="16.5" customHeight="1" x14ac:dyDescent="0.25">
      <c r="A65" s="47">
        <v>0</v>
      </c>
      <c r="B65" s="49"/>
      <c r="C65" s="49">
        <v>0</v>
      </c>
      <c r="D65" s="49"/>
      <c r="E65" s="49">
        <v>0</v>
      </c>
      <c r="F65" s="49">
        <v>0</v>
      </c>
      <c r="G65" s="48"/>
      <c r="H65" s="48"/>
      <c r="I65" s="48"/>
      <c r="J65" s="48" t="s">
        <v>746</v>
      </c>
      <c r="K65" s="48" t="s">
        <v>4</v>
      </c>
      <c r="L65" s="49">
        <v>500</v>
      </c>
      <c r="M65" s="49">
        <v>500</v>
      </c>
      <c r="N65" s="49">
        <v>500</v>
      </c>
      <c r="O65" s="49">
        <v>0</v>
      </c>
      <c r="P65" s="50"/>
    </row>
    <row r="66" spans="1:16" ht="16.5" customHeight="1" x14ac:dyDescent="0.25">
      <c r="A66" s="9">
        <v>0</v>
      </c>
      <c r="C66" s="1">
        <v>0</v>
      </c>
      <c r="E66" s="1">
        <v>0</v>
      </c>
      <c r="F66" s="1">
        <v>0</v>
      </c>
      <c r="J66" s="3" t="s">
        <v>747</v>
      </c>
      <c r="K66" s="3" t="s">
        <v>42</v>
      </c>
      <c r="L66" s="1">
        <v>500</v>
      </c>
      <c r="M66" s="1">
        <v>500</v>
      </c>
      <c r="N66" s="1">
        <v>500</v>
      </c>
      <c r="O66" s="1">
        <v>0</v>
      </c>
      <c r="P66" s="24"/>
    </row>
    <row r="67" spans="1:16" ht="16.5" customHeight="1" x14ac:dyDescent="0.25">
      <c r="A67" s="47">
        <v>0</v>
      </c>
      <c r="B67" s="49"/>
      <c r="C67" s="49">
        <v>0</v>
      </c>
      <c r="D67" s="49"/>
      <c r="E67" s="49">
        <v>0</v>
      </c>
      <c r="F67" s="49">
        <v>0</v>
      </c>
      <c r="G67" s="48"/>
      <c r="H67" s="48"/>
      <c r="I67" s="48"/>
      <c r="J67" s="48" t="s">
        <v>748</v>
      </c>
      <c r="K67" s="48" t="s">
        <v>43</v>
      </c>
      <c r="L67" s="49">
        <v>0</v>
      </c>
      <c r="M67" s="49">
        <v>0</v>
      </c>
      <c r="N67" s="49">
        <v>0</v>
      </c>
      <c r="O67" s="49">
        <v>0</v>
      </c>
      <c r="P67" s="50"/>
    </row>
    <row r="68" spans="1:16" ht="16.5" customHeight="1" x14ac:dyDescent="0.25">
      <c r="A68" s="9">
        <v>0</v>
      </c>
      <c r="C68" s="1">
        <v>0</v>
      </c>
      <c r="E68" s="1">
        <v>0</v>
      </c>
      <c r="F68" s="1">
        <v>0</v>
      </c>
      <c r="J68" s="3" t="s">
        <v>774</v>
      </c>
      <c r="K68" s="3" t="s">
        <v>44</v>
      </c>
      <c r="L68" s="1">
        <v>0</v>
      </c>
      <c r="M68" s="1">
        <v>0</v>
      </c>
      <c r="N68" s="1">
        <v>0</v>
      </c>
      <c r="O68" s="1">
        <v>0</v>
      </c>
      <c r="P68" s="24"/>
    </row>
    <row r="69" spans="1:16" ht="16.5" customHeight="1" x14ac:dyDescent="0.25">
      <c r="A69" s="47">
        <v>0</v>
      </c>
      <c r="B69" s="49"/>
      <c r="C69" s="49">
        <v>0</v>
      </c>
      <c r="D69" s="49"/>
      <c r="E69" s="49">
        <v>0</v>
      </c>
      <c r="F69" s="49">
        <v>0</v>
      </c>
      <c r="G69" s="48"/>
      <c r="H69" s="48"/>
      <c r="I69" s="48"/>
      <c r="J69" s="48" t="s">
        <v>749</v>
      </c>
      <c r="K69" s="48" t="s">
        <v>45</v>
      </c>
      <c r="L69" s="49">
        <v>500</v>
      </c>
      <c r="M69" s="49">
        <v>500</v>
      </c>
      <c r="N69" s="49">
        <v>500</v>
      </c>
      <c r="O69" s="49">
        <v>0</v>
      </c>
      <c r="P69" s="50"/>
    </row>
    <row r="70" spans="1:16" ht="16.5" customHeight="1" x14ac:dyDescent="0.25">
      <c r="A70" s="9">
        <v>0</v>
      </c>
      <c r="C70" s="1">
        <v>0</v>
      </c>
      <c r="E70" s="1">
        <v>1500</v>
      </c>
      <c r="F70" s="1">
        <v>1500</v>
      </c>
      <c r="J70" s="3" t="s">
        <v>750</v>
      </c>
      <c r="K70" s="3" t="s">
        <v>46</v>
      </c>
      <c r="L70" s="1">
        <v>6000</v>
      </c>
      <c r="M70" s="1">
        <v>6000</v>
      </c>
      <c r="N70" s="1">
        <v>6000</v>
      </c>
      <c r="O70" s="1">
        <v>0</v>
      </c>
      <c r="P70" s="24"/>
    </row>
    <row r="71" spans="1:16" ht="16.5" customHeight="1" x14ac:dyDescent="0.25">
      <c r="A71" s="47">
        <v>0</v>
      </c>
      <c r="B71" s="49"/>
      <c r="C71" s="49">
        <v>0</v>
      </c>
      <c r="D71" s="49"/>
      <c r="E71" s="49">
        <v>0</v>
      </c>
      <c r="F71" s="49">
        <v>0</v>
      </c>
      <c r="G71" s="48"/>
      <c r="H71" s="48"/>
      <c r="I71" s="48"/>
      <c r="J71" s="48" t="s">
        <v>751</v>
      </c>
      <c r="K71" s="48" t="s">
        <v>114</v>
      </c>
      <c r="L71" s="49">
        <v>0</v>
      </c>
      <c r="M71" s="49">
        <v>0</v>
      </c>
      <c r="N71" s="49">
        <v>0</v>
      </c>
      <c r="O71" s="49">
        <v>0</v>
      </c>
      <c r="P71" s="50"/>
    </row>
    <row r="72" spans="1:16" ht="16.5" customHeight="1" x14ac:dyDescent="0.25">
      <c r="A72" s="9">
        <v>0</v>
      </c>
      <c r="C72" s="1">
        <v>0</v>
      </c>
      <c r="E72" s="1">
        <v>0</v>
      </c>
      <c r="F72" s="1">
        <v>0</v>
      </c>
      <c r="J72" s="3" t="s">
        <v>752</v>
      </c>
      <c r="K72" s="3" t="s">
        <v>49</v>
      </c>
      <c r="L72" s="1">
        <v>0</v>
      </c>
      <c r="M72" s="1">
        <v>0</v>
      </c>
      <c r="N72" s="1">
        <v>0</v>
      </c>
      <c r="O72" s="1">
        <v>0</v>
      </c>
      <c r="P72" s="24"/>
    </row>
    <row r="73" spans="1:16" ht="16.5" customHeight="1" x14ac:dyDescent="0.25">
      <c r="A73" s="47">
        <v>0</v>
      </c>
      <c r="B73" s="49"/>
      <c r="C73" s="49">
        <v>0</v>
      </c>
      <c r="D73" s="49"/>
      <c r="E73" s="49">
        <v>0</v>
      </c>
      <c r="F73" s="49">
        <v>0</v>
      </c>
      <c r="G73" s="48"/>
      <c r="H73" s="48"/>
      <c r="I73" s="48"/>
      <c r="J73" s="48" t="s">
        <v>753</v>
      </c>
      <c r="K73" s="48" t="s">
        <v>50</v>
      </c>
      <c r="L73" s="49">
        <v>0</v>
      </c>
      <c r="M73" s="49">
        <v>0</v>
      </c>
      <c r="N73" s="49">
        <v>0</v>
      </c>
      <c r="O73" s="49">
        <v>0</v>
      </c>
      <c r="P73" s="50"/>
    </row>
    <row r="74" spans="1:16" ht="16.5" customHeight="1" x14ac:dyDescent="0.25">
      <c r="A74" s="9">
        <v>0</v>
      </c>
      <c r="C74" s="1">
        <v>0</v>
      </c>
      <c r="E74" s="1">
        <v>0</v>
      </c>
      <c r="F74" s="1">
        <v>0</v>
      </c>
      <c r="J74" s="3" t="s">
        <v>754</v>
      </c>
      <c r="K74" s="3" t="s">
        <v>51</v>
      </c>
      <c r="L74" s="1">
        <v>0</v>
      </c>
      <c r="M74" s="1">
        <v>0</v>
      </c>
      <c r="N74" s="1">
        <v>0</v>
      </c>
      <c r="O74" s="1">
        <v>0</v>
      </c>
      <c r="P74" s="24"/>
    </row>
    <row r="75" spans="1:16" ht="16.5" customHeight="1" x14ac:dyDescent="0.25">
      <c r="A75" s="47">
        <v>0</v>
      </c>
      <c r="B75" s="49"/>
      <c r="C75" s="49">
        <v>0</v>
      </c>
      <c r="D75" s="49"/>
      <c r="E75" s="49">
        <v>0</v>
      </c>
      <c r="F75" s="49">
        <v>0</v>
      </c>
      <c r="G75" s="48"/>
      <c r="H75" s="48"/>
      <c r="I75" s="48"/>
      <c r="J75" s="48" t="s">
        <v>755</v>
      </c>
      <c r="K75" s="48" t="s">
        <v>54</v>
      </c>
      <c r="L75" s="49">
        <v>2500</v>
      </c>
      <c r="M75" s="49">
        <v>2500</v>
      </c>
      <c r="N75" s="49">
        <v>2500</v>
      </c>
      <c r="O75" s="49">
        <v>0</v>
      </c>
      <c r="P75" s="50"/>
    </row>
    <row r="76" spans="1:16" ht="16.5" customHeight="1" x14ac:dyDescent="0.25">
      <c r="A76" s="9">
        <v>0</v>
      </c>
      <c r="C76" s="1">
        <v>0</v>
      </c>
      <c r="E76" s="1">
        <v>0</v>
      </c>
      <c r="F76" s="1">
        <v>0</v>
      </c>
      <c r="J76" s="3" t="s">
        <v>756</v>
      </c>
      <c r="K76" s="3" t="s">
        <v>55</v>
      </c>
      <c r="L76" s="1">
        <v>2500</v>
      </c>
      <c r="M76" s="1">
        <v>2500</v>
      </c>
      <c r="N76" s="1">
        <v>2500</v>
      </c>
      <c r="O76" s="1">
        <v>0</v>
      </c>
      <c r="P76" s="24"/>
    </row>
    <row r="77" spans="1:16" ht="16.5" customHeight="1" x14ac:dyDescent="0.25">
      <c r="A77" s="47">
        <v>0</v>
      </c>
      <c r="B77" s="49"/>
      <c r="C77" s="49">
        <v>0</v>
      </c>
      <c r="D77" s="49"/>
      <c r="E77" s="49">
        <v>4000</v>
      </c>
      <c r="F77" s="49">
        <v>4000</v>
      </c>
      <c r="G77" s="48"/>
      <c r="H77" s="48"/>
      <c r="I77" s="48"/>
      <c r="J77" s="48" t="s">
        <v>883</v>
      </c>
      <c r="K77" s="48" t="s">
        <v>56</v>
      </c>
      <c r="L77" s="49">
        <v>5000</v>
      </c>
      <c r="M77" s="49">
        <v>5000</v>
      </c>
      <c r="N77" s="49">
        <v>5000</v>
      </c>
      <c r="O77" s="49">
        <v>0</v>
      </c>
      <c r="P77" s="50"/>
    </row>
    <row r="78" spans="1:16" ht="15" customHeight="1" thickBot="1" x14ac:dyDescent="0.3">
      <c r="A78" s="39">
        <f>SUM(A60:A77)</f>
        <v>0</v>
      </c>
      <c r="B78" s="41"/>
      <c r="C78" s="41">
        <f>SUM(C60:C77)</f>
        <v>0</v>
      </c>
      <c r="D78" s="41"/>
      <c r="E78" s="41">
        <f>SUM(E60:E77)</f>
        <v>11000</v>
      </c>
      <c r="F78" s="41">
        <f>SUM(F60:F77)</f>
        <v>11000</v>
      </c>
      <c r="G78" s="40"/>
      <c r="H78" s="40"/>
      <c r="I78" s="40"/>
      <c r="J78" s="40"/>
      <c r="K78" s="40"/>
      <c r="L78" s="41">
        <f>SUM(L60:L77)</f>
        <v>24000</v>
      </c>
      <c r="M78" s="41">
        <f>SUM(M60:M77)</f>
        <v>24000</v>
      </c>
      <c r="N78" s="41">
        <f>SUM(N60:N77)</f>
        <v>24000</v>
      </c>
      <c r="O78" s="41">
        <f>SUM(O60:O77)</f>
        <v>0</v>
      </c>
      <c r="P78" s="42" t="s">
        <v>590</v>
      </c>
    </row>
    <row r="79" spans="1:16" ht="3" customHeight="1" thickBot="1" x14ac:dyDescent="0.3"/>
    <row r="80" spans="1:16" ht="16.5" customHeight="1" x14ac:dyDescent="0.25">
      <c r="A80" s="35"/>
      <c r="B80" s="37"/>
      <c r="C80" s="37"/>
      <c r="D80" s="37"/>
      <c r="E80" s="37"/>
      <c r="F80" s="37"/>
      <c r="G80" s="36"/>
      <c r="H80" s="36"/>
      <c r="I80" s="36" t="s">
        <v>61</v>
      </c>
      <c r="J80" s="36"/>
      <c r="K80" s="36"/>
      <c r="L80" s="37"/>
      <c r="M80" s="37"/>
      <c r="N80" s="37"/>
      <c r="O80" s="37"/>
      <c r="P80" s="38"/>
    </row>
    <row r="81" spans="1:16" ht="16.5" customHeight="1" x14ac:dyDescent="0.25">
      <c r="A81" s="9">
        <v>0</v>
      </c>
      <c r="C81" s="1">
        <v>0</v>
      </c>
      <c r="E81" s="1">
        <v>2500</v>
      </c>
      <c r="F81" s="1">
        <v>2500</v>
      </c>
      <c r="J81" s="3" t="s">
        <v>757</v>
      </c>
      <c r="K81" s="3" t="s">
        <v>62</v>
      </c>
      <c r="L81" s="1">
        <v>0</v>
      </c>
      <c r="M81" s="1">
        <v>0</v>
      </c>
      <c r="N81" s="1">
        <v>0</v>
      </c>
      <c r="O81" s="1">
        <v>0</v>
      </c>
      <c r="P81" s="10"/>
    </row>
    <row r="82" spans="1:16" ht="15" customHeight="1" thickBot="1" x14ac:dyDescent="0.3">
      <c r="A82" s="39">
        <f>SUM(A81)</f>
        <v>0</v>
      </c>
      <c r="B82" s="41"/>
      <c r="C82" s="41">
        <f>SUM(C81:C81)</f>
        <v>0</v>
      </c>
      <c r="D82" s="41"/>
      <c r="E82" s="41">
        <f>SUM(E81:E81)</f>
        <v>2500</v>
      </c>
      <c r="F82" s="41">
        <f>SUM(F81:F81)</f>
        <v>2500</v>
      </c>
      <c r="G82" s="40"/>
      <c r="H82" s="40"/>
      <c r="I82" s="40"/>
      <c r="J82" s="40"/>
      <c r="K82" s="40"/>
      <c r="L82" s="41">
        <f>SUM(L81)</f>
        <v>0</v>
      </c>
      <c r="M82" s="41">
        <f>SUM(M81)</f>
        <v>0</v>
      </c>
      <c r="N82" s="41">
        <f>SUM(N81)</f>
        <v>0</v>
      </c>
      <c r="O82" s="41">
        <f>SUM(O81)</f>
        <v>0</v>
      </c>
      <c r="P82" s="42" t="s">
        <v>591</v>
      </c>
    </row>
    <row r="83" spans="1:16" ht="3" customHeight="1" thickBot="1" x14ac:dyDescent="0.3">
      <c r="K83" s="4"/>
    </row>
    <row r="84" spans="1:16" ht="16.149999999999999" customHeight="1" x14ac:dyDescent="0.25">
      <c r="A84" s="35"/>
      <c r="B84" s="37"/>
      <c r="C84" s="37"/>
      <c r="D84" s="37"/>
      <c r="E84" s="37"/>
      <c r="F84" s="37"/>
      <c r="G84" s="36"/>
      <c r="H84" s="36"/>
      <c r="I84" s="36" t="s">
        <v>63</v>
      </c>
      <c r="J84" s="36"/>
      <c r="K84" s="36"/>
      <c r="L84" s="37"/>
      <c r="M84" s="37"/>
      <c r="N84" s="37"/>
      <c r="O84" s="37"/>
      <c r="P84" s="38"/>
    </row>
    <row r="85" spans="1:16" ht="3" customHeight="1" x14ac:dyDescent="0.25">
      <c r="A85" s="43"/>
      <c r="B85" s="44"/>
      <c r="C85" s="44"/>
      <c r="D85" s="44"/>
      <c r="E85" s="44"/>
      <c r="F85" s="44"/>
      <c r="G85" s="44"/>
      <c r="H85" s="44"/>
      <c r="I85" s="44"/>
      <c r="J85" s="45"/>
      <c r="K85" s="45"/>
      <c r="L85" s="44"/>
      <c r="M85" s="44"/>
      <c r="N85" s="44"/>
      <c r="O85" s="44"/>
      <c r="P85" s="46"/>
    </row>
    <row r="86" spans="1:16" ht="15" customHeight="1" thickBot="1" x14ac:dyDescent="0.3">
      <c r="A86" s="39">
        <v>0</v>
      </c>
      <c r="B86" s="41"/>
      <c r="C86" s="41">
        <v>0</v>
      </c>
      <c r="D86" s="41"/>
      <c r="E86" s="41">
        <v>0</v>
      </c>
      <c r="F86" s="41">
        <v>0</v>
      </c>
      <c r="G86" s="41"/>
      <c r="H86" s="41"/>
      <c r="I86" s="41"/>
      <c r="J86" s="40"/>
      <c r="K86" s="40"/>
      <c r="L86" s="41">
        <f>SUM(L84)</f>
        <v>0</v>
      </c>
      <c r="M86" s="41">
        <f>SUM(M84)</f>
        <v>0</v>
      </c>
      <c r="N86" s="41">
        <f>SUM(N84)</f>
        <v>0</v>
      </c>
      <c r="O86" s="41">
        <f>SUM(O84)</f>
        <v>0</v>
      </c>
      <c r="P86" s="42" t="s">
        <v>632</v>
      </c>
    </row>
    <row r="87" spans="1:16" ht="3" customHeight="1" thickBot="1" x14ac:dyDescent="0.3">
      <c r="K87" s="4"/>
    </row>
    <row r="88" spans="1:16" ht="16.5" customHeight="1" x14ac:dyDescent="0.25">
      <c r="A88" s="35"/>
      <c r="B88" s="37"/>
      <c r="C88" s="37"/>
      <c r="D88" s="37"/>
      <c r="E88" s="37"/>
      <c r="F88" s="37"/>
      <c r="G88" s="36"/>
      <c r="H88" s="36"/>
      <c r="I88" s="36" t="s">
        <v>64</v>
      </c>
      <c r="J88" s="36"/>
      <c r="K88" s="36"/>
      <c r="L88" s="37"/>
      <c r="M88" s="37"/>
      <c r="N88" s="37"/>
      <c r="O88" s="37"/>
      <c r="P88" s="38"/>
    </row>
    <row r="89" spans="1:16" ht="16.5" customHeight="1" x14ac:dyDescent="0.25">
      <c r="A89" s="9"/>
      <c r="J89" s="3" t="s">
        <v>1113</v>
      </c>
      <c r="K89" s="3" t="s">
        <v>1087</v>
      </c>
      <c r="O89" s="1">
        <v>1277</v>
      </c>
      <c r="P89" s="10"/>
    </row>
    <row r="90" spans="1:16" ht="15" customHeight="1" thickBot="1" x14ac:dyDescent="0.3">
      <c r="A90" s="39">
        <v>0</v>
      </c>
      <c r="B90" s="41"/>
      <c r="C90" s="41">
        <v>0</v>
      </c>
      <c r="D90" s="41"/>
      <c r="E90" s="41">
        <v>0</v>
      </c>
      <c r="F90" s="41">
        <v>0</v>
      </c>
      <c r="G90" s="40"/>
      <c r="H90" s="40"/>
      <c r="I90" s="40"/>
      <c r="J90" s="40"/>
      <c r="K90" s="40"/>
      <c r="L90" s="41">
        <f>SUM(L88)</f>
        <v>0</v>
      </c>
      <c r="M90" s="41">
        <f>SUM(M88)</f>
        <v>0</v>
      </c>
      <c r="N90" s="41">
        <f>SUM(N88)</f>
        <v>0</v>
      </c>
      <c r="O90" s="41">
        <f>SUM(O88:O89)</f>
        <v>1277</v>
      </c>
      <c r="P90" s="42" t="s">
        <v>596</v>
      </c>
    </row>
    <row r="91" spans="1:16" ht="3" customHeight="1" thickBot="1" x14ac:dyDescent="0.3">
      <c r="K91" s="4"/>
    </row>
    <row r="92" spans="1:16" ht="16.5" customHeight="1" x14ac:dyDescent="0.25">
      <c r="A92" s="35"/>
      <c r="B92" s="37"/>
      <c r="C92" s="37"/>
      <c r="D92" s="37"/>
      <c r="E92" s="37"/>
      <c r="F92" s="37"/>
      <c r="G92" s="36"/>
      <c r="H92" s="36"/>
      <c r="I92" s="36" t="s">
        <v>65</v>
      </c>
      <c r="J92" s="36"/>
      <c r="K92" s="36"/>
      <c r="L92" s="37"/>
      <c r="M92" s="37"/>
      <c r="N92" s="37"/>
      <c r="O92" s="37"/>
      <c r="P92" s="38"/>
    </row>
    <row r="93" spans="1:16" ht="16.5" customHeight="1" x14ac:dyDescent="0.25">
      <c r="A93" s="9">
        <v>0</v>
      </c>
      <c r="C93" s="1">
        <v>0</v>
      </c>
      <c r="J93" s="3" t="s">
        <v>769</v>
      </c>
      <c r="K93" s="3" t="s">
        <v>770</v>
      </c>
      <c r="L93" s="1">
        <v>0</v>
      </c>
      <c r="M93" s="1">
        <v>0</v>
      </c>
      <c r="N93" s="1">
        <v>0</v>
      </c>
      <c r="O93" s="1">
        <v>0</v>
      </c>
      <c r="P93" s="10"/>
    </row>
    <row r="94" spans="1:16" ht="15" customHeight="1" thickBot="1" x14ac:dyDescent="0.3">
      <c r="A94" s="39"/>
      <c r="B94" s="41"/>
      <c r="C94" s="41">
        <f>SUM(C93:C93)</f>
        <v>0</v>
      </c>
      <c r="D94" s="41"/>
      <c r="E94" s="41">
        <f>SUM(E93:E93)</f>
        <v>0</v>
      </c>
      <c r="F94" s="41">
        <f>SUM(F93:F93)</f>
        <v>0</v>
      </c>
      <c r="G94" s="40"/>
      <c r="H94" s="40"/>
      <c r="I94" s="40"/>
      <c r="J94" s="40"/>
      <c r="K94" s="40"/>
      <c r="L94" s="41">
        <f>SUM(L93)</f>
        <v>0</v>
      </c>
      <c r="M94" s="41">
        <f>SUM(M93)</f>
        <v>0</v>
      </c>
      <c r="N94" s="41">
        <f>SUM(N93)</f>
        <v>0</v>
      </c>
      <c r="O94" s="41">
        <f>SUM(O93)</f>
        <v>0</v>
      </c>
      <c r="P94" s="42" t="s">
        <v>603</v>
      </c>
    </row>
    <row r="95" spans="1:16" ht="3" customHeight="1" thickBot="1" x14ac:dyDescent="0.3"/>
    <row r="96" spans="1:16" ht="16.5" customHeight="1" x14ac:dyDescent="0.25">
      <c r="A96" s="35"/>
      <c r="B96" s="37"/>
      <c r="C96" s="37"/>
      <c r="D96" s="37"/>
      <c r="E96" s="37"/>
      <c r="F96" s="37"/>
      <c r="G96" s="36"/>
      <c r="H96" s="36"/>
      <c r="I96" s="36" t="s">
        <v>67</v>
      </c>
      <c r="J96" s="36"/>
      <c r="K96" s="36"/>
      <c r="L96" s="37"/>
      <c r="M96" s="37"/>
      <c r="N96" s="37"/>
      <c r="O96" s="37"/>
      <c r="P96" s="38"/>
    </row>
    <row r="97" spans="1:16" ht="15" customHeight="1" thickBot="1" x14ac:dyDescent="0.3">
      <c r="A97" s="39">
        <v>0</v>
      </c>
      <c r="B97" s="41"/>
      <c r="C97" s="41">
        <v>0</v>
      </c>
      <c r="D97" s="41"/>
      <c r="E97" s="41">
        <v>0</v>
      </c>
      <c r="F97" s="41">
        <v>0</v>
      </c>
      <c r="G97" s="40"/>
      <c r="H97" s="40"/>
      <c r="I97" s="40"/>
      <c r="J97" s="40"/>
      <c r="K97" s="40"/>
      <c r="L97" s="41">
        <f>SUM(L96)</f>
        <v>0</v>
      </c>
      <c r="M97" s="41">
        <f>SUM(M96)</f>
        <v>0</v>
      </c>
      <c r="N97" s="41">
        <f>SUM(N96)</f>
        <v>0</v>
      </c>
      <c r="O97" s="41">
        <f>SUM(O96)</f>
        <v>0</v>
      </c>
      <c r="P97" s="42" t="s">
        <v>604</v>
      </c>
    </row>
    <row r="98" spans="1:16" ht="3" customHeight="1" thickBot="1" x14ac:dyDescent="0.3"/>
    <row r="99" spans="1:16" s="54" customFormat="1" ht="15" customHeight="1" thickBot="1" x14ac:dyDescent="0.3">
      <c r="A99" s="55">
        <f>SUM(A57,A78,A82,A90,A94,A97)</f>
        <v>0</v>
      </c>
      <c r="B99" s="57"/>
      <c r="C99" s="57">
        <f>SUM(C57,C78,C82,C86,C90,C94,C97)</f>
        <v>0</v>
      </c>
      <c r="D99" s="57"/>
      <c r="E99" s="57">
        <f>SUM(E57,E78,E82,E86,E90,E94,E97)</f>
        <v>104200</v>
      </c>
      <c r="F99" s="57">
        <f>SUM(F57,F78,F82,F86,F90,F94,F97)</f>
        <v>104200</v>
      </c>
      <c r="G99" s="56"/>
      <c r="H99" s="56"/>
      <c r="I99" s="56"/>
      <c r="J99" s="56"/>
      <c r="K99" s="56"/>
      <c r="L99" s="57">
        <f>SUM(L57,L78,L82,L86,L90,L94,L97)</f>
        <v>115800</v>
      </c>
      <c r="M99" s="57">
        <f>SUM(M57,M78,M82,M86,M90,M94,M97)</f>
        <v>115800</v>
      </c>
      <c r="N99" s="57">
        <f>SUM(N57,N78,N82,N86,N90,N94,N97)</f>
        <v>115800</v>
      </c>
      <c r="O99" s="57">
        <f>SUM(O57,O78,O82,O86,O90,O94,O97)</f>
        <v>1277</v>
      </c>
      <c r="P99" s="58" t="s">
        <v>605</v>
      </c>
    </row>
    <row r="100" spans="1:16" ht="3" customHeight="1" thickBot="1" x14ac:dyDescent="0.3"/>
    <row r="101" spans="1:16" s="54" customFormat="1" ht="15.75" customHeight="1" thickBot="1" x14ac:dyDescent="0.3">
      <c r="A101" s="55">
        <f>A47-A99</f>
        <v>0</v>
      </c>
      <c r="B101" s="57"/>
      <c r="C101" s="57">
        <f>C47-C99</f>
        <v>0</v>
      </c>
      <c r="D101" s="57"/>
      <c r="E101" s="57">
        <f>E47-E99</f>
        <v>121350</v>
      </c>
      <c r="F101" s="57">
        <f>F47-F99</f>
        <v>71350</v>
      </c>
      <c r="G101" s="56"/>
      <c r="H101" s="56"/>
      <c r="I101" s="56"/>
      <c r="J101" s="56"/>
      <c r="K101" s="56"/>
      <c r="L101" s="57">
        <f>L47-L99</f>
        <v>25350</v>
      </c>
      <c r="M101" s="57">
        <f>M47-M99</f>
        <v>25350</v>
      </c>
      <c r="N101" s="57">
        <f>N47-N99</f>
        <v>25350</v>
      </c>
      <c r="O101" s="57">
        <f>O47-O99</f>
        <v>0</v>
      </c>
      <c r="P101" s="58" t="s">
        <v>606</v>
      </c>
    </row>
  </sheetData>
  <printOptions headings="1"/>
  <pageMargins left="0.5" right="0.25" top="0.25" bottom="0.2" header="0.05" footer="0.05"/>
  <pageSetup paperSize="5" scale="6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656A-ADD6-4C93-959B-B21BD5E69176}">
  <sheetPr>
    <tabColor theme="3" tint="4.9989318521683403E-2"/>
    <pageSetUpPr fitToPage="1"/>
  </sheetPr>
  <dimension ref="A1:P103"/>
  <sheetViews>
    <sheetView zoomScale="85" zoomScaleNormal="85" workbookViewId="0">
      <pane ySplit="3" topLeftCell="A4" activePane="bottomLeft" state="frozen"/>
      <selection pane="bottomLeft"/>
    </sheetView>
  </sheetViews>
  <sheetFormatPr defaultColWidth="14.42578125" defaultRowHeight="15.75" x14ac:dyDescent="0.25"/>
  <cols>
    <col min="1" max="1" width="14.28515625" style="1" bestFit="1" customWidth="1"/>
    <col min="2" max="2" width="0.7109375" style="1" customWidth="1"/>
    <col min="3" max="3" width="14.42578125" style="1" customWidth="1"/>
    <col min="4" max="4" width="0.7109375" style="1" customWidth="1"/>
    <col min="5" max="6" width="17" style="1" customWidth="1"/>
    <col min="7" max="8" width="0.7109375" style="3" customWidth="1"/>
    <col min="9" max="9" width="1.140625" style="3" customWidth="1"/>
    <col min="10" max="10" width="13.140625" style="3" bestFit="1" customWidth="1"/>
    <col min="11" max="11" width="57.140625" style="3" bestFit="1" customWidth="1"/>
    <col min="12" max="14" width="17" style="1" customWidth="1"/>
    <col min="15" max="15" width="39.85546875" style="3" bestFit="1" customWidth="1"/>
    <col min="16" max="16384" width="14.42578125" style="3"/>
  </cols>
  <sheetData>
    <row r="1" spans="1:16" ht="16.5" customHeight="1" x14ac:dyDescent="0.25">
      <c r="A1" s="339" t="s">
        <v>676</v>
      </c>
      <c r="B1" s="339"/>
      <c r="C1" s="339" t="s">
        <v>676</v>
      </c>
      <c r="D1" s="339"/>
      <c r="E1" s="339" t="s">
        <v>678</v>
      </c>
      <c r="F1" s="339" t="s">
        <v>924</v>
      </c>
      <c r="G1" s="340" t="s">
        <v>0</v>
      </c>
      <c r="H1" s="340"/>
      <c r="I1" s="340"/>
      <c r="J1" s="340"/>
      <c r="K1" s="340"/>
      <c r="L1" s="339" t="s">
        <v>601</v>
      </c>
      <c r="M1" s="339" t="s">
        <v>919</v>
      </c>
      <c r="N1" s="339" t="s">
        <v>918</v>
      </c>
      <c r="O1" s="340"/>
      <c r="P1" s="3" t="s">
        <v>920</v>
      </c>
    </row>
    <row r="2" spans="1:16" ht="3" customHeight="1" x14ac:dyDescent="0.25">
      <c r="A2" s="341"/>
      <c r="B2" s="341"/>
      <c r="C2" s="341"/>
      <c r="D2" s="341"/>
      <c r="E2" s="341"/>
      <c r="F2" s="341"/>
      <c r="G2" s="340"/>
      <c r="H2" s="340"/>
      <c r="I2" s="340"/>
      <c r="J2" s="340"/>
      <c r="K2" s="340"/>
      <c r="L2" s="341"/>
      <c r="M2" s="341"/>
      <c r="N2" s="341"/>
      <c r="O2" s="340"/>
    </row>
    <row r="3" spans="1:16" ht="16.5" customHeight="1" x14ac:dyDescent="0.25">
      <c r="A3" s="339" t="s">
        <v>602</v>
      </c>
      <c r="B3" s="339"/>
      <c r="C3" s="339" t="s">
        <v>677</v>
      </c>
      <c r="D3" s="339"/>
      <c r="E3" s="339" t="s">
        <v>730</v>
      </c>
      <c r="F3" s="339" t="s">
        <v>730</v>
      </c>
      <c r="G3" s="340" t="s">
        <v>1135</v>
      </c>
      <c r="H3" s="340"/>
      <c r="I3" s="340"/>
      <c r="J3" s="340"/>
      <c r="K3" s="340"/>
      <c r="L3" s="339" t="s">
        <v>775</v>
      </c>
      <c r="M3" s="339" t="s">
        <v>775</v>
      </c>
      <c r="N3" s="339" t="s">
        <v>775</v>
      </c>
      <c r="O3" s="340"/>
      <c r="P3" s="3" t="s">
        <v>923</v>
      </c>
    </row>
    <row r="4" spans="1:16" ht="6" customHeight="1" thickBot="1" x14ac:dyDescent="0.3"/>
    <row r="5" spans="1:16" s="54" customFormat="1" ht="16.5" customHeight="1" thickBot="1" x14ac:dyDescent="0.3">
      <c r="A5" s="335"/>
      <c r="B5" s="336"/>
      <c r="C5" s="336"/>
      <c r="D5" s="336"/>
      <c r="E5" s="336"/>
      <c r="F5" s="336"/>
      <c r="G5" s="337"/>
      <c r="H5" s="337" t="s">
        <v>171</v>
      </c>
      <c r="I5" s="337"/>
      <c r="J5" s="337"/>
      <c r="K5" s="337"/>
      <c r="L5" s="336"/>
      <c r="M5" s="336"/>
      <c r="N5" s="336"/>
      <c r="O5" s="338"/>
    </row>
    <row r="6" spans="1:16" ht="6" customHeight="1" thickBot="1" x14ac:dyDescent="0.3">
      <c r="K6" s="4"/>
    </row>
    <row r="7" spans="1:16" ht="16.5" customHeight="1" x14ac:dyDescent="0.25">
      <c r="A7" s="327"/>
      <c r="B7" s="328"/>
      <c r="C7" s="328"/>
      <c r="D7" s="328"/>
      <c r="E7" s="328"/>
      <c r="F7" s="328"/>
      <c r="G7" s="329"/>
      <c r="H7" s="329"/>
      <c r="I7" s="329" t="s">
        <v>1</v>
      </c>
      <c r="J7" s="329"/>
      <c r="K7" s="329"/>
      <c r="L7" s="328"/>
      <c r="M7" s="328"/>
      <c r="N7" s="328"/>
      <c r="O7" s="330"/>
    </row>
    <row r="8" spans="1:16" ht="16.149999999999999" customHeight="1" x14ac:dyDescent="0.25">
      <c r="A8" s="9">
        <v>0</v>
      </c>
      <c r="C8" s="1">
        <v>0</v>
      </c>
      <c r="E8" s="1">
        <v>0</v>
      </c>
      <c r="F8" s="1">
        <v>0</v>
      </c>
      <c r="J8" s="3" t="s">
        <v>810</v>
      </c>
      <c r="K8" s="3" t="s">
        <v>2</v>
      </c>
      <c r="L8" s="1">
        <v>0</v>
      </c>
      <c r="M8" s="1">
        <v>0</v>
      </c>
      <c r="N8" s="1">
        <v>0</v>
      </c>
      <c r="O8" s="10"/>
    </row>
    <row r="9" spans="1:16" ht="15" customHeight="1" thickBot="1" x14ac:dyDescent="0.3">
      <c r="A9" s="323">
        <f>SUM(A8)</f>
        <v>0</v>
      </c>
      <c r="B9" s="324"/>
      <c r="C9" s="324">
        <f>SUM(C8)</f>
        <v>0</v>
      </c>
      <c r="D9" s="324"/>
      <c r="E9" s="324">
        <f>SUM(E8)</f>
        <v>0</v>
      </c>
      <c r="F9" s="324">
        <f>SUM(F8)</f>
        <v>0</v>
      </c>
      <c r="G9" s="325"/>
      <c r="H9" s="325"/>
      <c r="I9" s="325"/>
      <c r="J9" s="325"/>
      <c r="K9" s="325"/>
      <c r="L9" s="324">
        <f>SUM(L8)</f>
        <v>0</v>
      </c>
      <c r="M9" s="324">
        <f>SUM(M8)</f>
        <v>0</v>
      </c>
      <c r="N9" s="324">
        <f>SUM(N8)</f>
        <v>0</v>
      </c>
      <c r="O9" s="326" t="s">
        <v>600</v>
      </c>
    </row>
    <row r="10" spans="1:16" ht="6" customHeight="1" thickBot="1" x14ac:dyDescent="0.3">
      <c r="K10" s="4"/>
    </row>
    <row r="11" spans="1:16" ht="16.5" customHeight="1" x14ac:dyDescent="0.25">
      <c r="A11" s="327"/>
      <c r="B11" s="328"/>
      <c r="C11" s="328"/>
      <c r="D11" s="328"/>
      <c r="E11" s="328"/>
      <c r="F11" s="328"/>
      <c r="G11" s="329"/>
      <c r="H11" s="329"/>
      <c r="I11" s="329" t="s">
        <v>3</v>
      </c>
      <c r="J11" s="329"/>
      <c r="K11" s="329"/>
      <c r="L11" s="328"/>
      <c r="M11" s="328"/>
      <c r="N11" s="328"/>
      <c r="O11" s="330"/>
    </row>
    <row r="12" spans="1:16" ht="1.5" customHeight="1" x14ac:dyDescent="0.25">
      <c r="A12" s="9">
        <v>0</v>
      </c>
      <c r="C12" s="1">
        <v>0</v>
      </c>
      <c r="E12" s="1">
        <v>0</v>
      </c>
      <c r="F12" s="1">
        <v>0</v>
      </c>
      <c r="J12" s="3" t="s">
        <v>776</v>
      </c>
      <c r="K12" s="3" t="s">
        <v>4</v>
      </c>
      <c r="L12" s="1">
        <v>0</v>
      </c>
      <c r="M12" s="1">
        <v>0</v>
      </c>
      <c r="N12" s="1">
        <v>0</v>
      </c>
      <c r="O12" s="10"/>
    </row>
    <row r="13" spans="1:16" ht="1.5" customHeight="1" x14ac:dyDescent="0.25">
      <c r="A13" s="244">
        <v>0</v>
      </c>
      <c r="B13" s="245"/>
      <c r="C13" s="245">
        <v>0</v>
      </c>
      <c r="D13" s="245"/>
      <c r="E13" s="245">
        <v>0</v>
      </c>
      <c r="F13" s="245">
        <v>0</v>
      </c>
      <c r="G13" s="246"/>
      <c r="H13" s="246"/>
      <c r="I13" s="246"/>
      <c r="J13" s="246" t="s">
        <v>777</v>
      </c>
      <c r="K13" s="246" t="s">
        <v>14</v>
      </c>
      <c r="L13" s="245">
        <v>0</v>
      </c>
      <c r="M13" s="245">
        <v>0</v>
      </c>
      <c r="N13" s="245">
        <v>0</v>
      </c>
      <c r="O13" s="247"/>
    </row>
    <row r="14" spans="1:16" ht="1.5" customHeight="1" x14ac:dyDescent="0.25">
      <c r="A14" s="9">
        <v>0</v>
      </c>
      <c r="C14" s="1">
        <v>0</v>
      </c>
      <c r="E14" s="1">
        <v>0</v>
      </c>
      <c r="F14" s="1">
        <v>0</v>
      </c>
      <c r="J14" s="3" t="s">
        <v>778</v>
      </c>
      <c r="K14" s="3" t="s">
        <v>17</v>
      </c>
      <c r="L14" s="1">
        <v>0</v>
      </c>
      <c r="M14" s="1">
        <v>0</v>
      </c>
      <c r="N14" s="1">
        <v>0</v>
      </c>
      <c r="O14" s="10"/>
    </row>
    <row r="15" spans="1:16" ht="1.5" customHeight="1" x14ac:dyDescent="0.25">
      <c r="A15" s="244">
        <v>0</v>
      </c>
      <c r="B15" s="245"/>
      <c r="C15" s="245">
        <v>0</v>
      </c>
      <c r="D15" s="245"/>
      <c r="E15" s="245">
        <v>0</v>
      </c>
      <c r="F15" s="245">
        <v>0</v>
      </c>
      <c r="G15" s="246"/>
      <c r="H15" s="246"/>
      <c r="I15" s="246"/>
      <c r="J15" s="246" t="s">
        <v>886</v>
      </c>
      <c r="K15" s="246" t="s">
        <v>761</v>
      </c>
      <c r="L15" s="245">
        <v>0</v>
      </c>
      <c r="M15" s="245">
        <v>0</v>
      </c>
      <c r="N15" s="245">
        <v>0</v>
      </c>
      <c r="O15" s="247"/>
    </row>
    <row r="16" spans="1:16" ht="3" customHeight="1" thickBot="1" x14ac:dyDescent="0.3">
      <c r="A16" s="323">
        <f>SUM(A12:A15)</f>
        <v>0</v>
      </c>
      <c r="B16" s="324"/>
      <c r="C16" s="324">
        <f>SUM(C12:C15)</f>
        <v>0</v>
      </c>
      <c r="D16" s="324"/>
      <c r="E16" s="324">
        <f>SUM(E12:E15)</f>
        <v>0</v>
      </c>
      <c r="F16" s="324">
        <f>SUM(F12:F15)</f>
        <v>0</v>
      </c>
      <c r="G16" s="325"/>
      <c r="H16" s="325"/>
      <c r="I16" s="325"/>
      <c r="J16" s="325"/>
      <c r="K16" s="325"/>
      <c r="L16" s="324">
        <f>SUM(L12:L15)</f>
        <v>0</v>
      </c>
      <c r="M16" s="324">
        <f>SUM(M12:M15)</f>
        <v>0</v>
      </c>
      <c r="N16" s="324">
        <f>SUM(N12:N15)</f>
        <v>0</v>
      </c>
      <c r="O16" s="326" t="s">
        <v>599</v>
      </c>
    </row>
    <row r="17" spans="1:15" ht="6" customHeight="1" thickBot="1" x14ac:dyDescent="0.3">
      <c r="K17" s="4"/>
    </row>
    <row r="18" spans="1:15" ht="16.5" customHeight="1" x14ac:dyDescent="0.25">
      <c r="A18" s="327"/>
      <c r="B18" s="328"/>
      <c r="C18" s="328"/>
      <c r="D18" s="328"/>
      <c r="E18" s="328"/>
      <c r="F18" s="328"/>
      <c r="G18" s="329"/>
      <c r="H18" s="329"/>
      <c r="I18" s="329" t="s">
        <v>20</v>
      </c>
      <c r="J18" s="329"/>
      <c r="K18" s="329"/>
      <c r="L18" s="328"/>
      <c r="M18" s="328"/>
      <c r="N18" s="328"/>
      <c r="O18" s="330"/>
    </row>
    <row r="19" spans="1:15" ht="4.5" customHeight="1" thickBot="1" x14ac:dyDescent="0.3">
      <c r="A19" s="323">
        <f>SUM(A18)</f>
        <v>0</v>
      </c>
      <c r="B19" s="324"/>
      <c r="C19" s="324">
        <f>SUM(C18)</f>
        <v>0</v>
      </c>
      <c r="D19" s="324"/>
      <c r="E19" s="324">
        <f>SUM(E18)</f>
        <v>0</v>
      </c>
      <c r="F19" s="324">
        <f>SUM(F18)</f>
        <v>0</v>
      </c>
      <c r="G19" s="325"/>
      <c r="H19" s="325"/>
      <c r="I19" s="325"/>
      <c r="J19" s="325"/>
      <c r="K19" s="325"/>
      <c r="L19" s="324">
        <f>SUM(L18)</f>
        <v>0</v>
      </c>
      <c r="M19" s="324">
        <f>SUM(M18)</f>
        <v>0</v>
      </c>
      <c r="N19" s="324">
        <f>SUM(N18)</f>
        <v>0</v>
      </c>
      <c r="O19" s="326" t="s">
        <v>598</v>
      </c>
    </row>
    <row r="20" spans="1:15" ht="6" customHeight="1" thickBot="1" x14ac:dyDescent="0.3">
      <c r="K20" s="4"/>
    </row>
    <row r="21" spans="1:15" ht="16.5" customHeight="1" x14ac:dyDescent="0.25">
      <c r="A21" s="327"/>
      <c r="B21" s="328"/>
      <c r="C21" s="328"/>
      <c r="D21" s="328"/>
      <c r="E21" s="328"/>
      <c r="F21" s="328"/>
      <c r="G21" s="329"/>
      <c r="H21" s="329"/>
      <c r="I21" s="329" t="s">
        <v>23</v>
      </c>
      <c r="J21" s="329"/>
      <c r="K21" s="329"/>
      <c r="L21" s="328"/>
      <c r="M21" s="328"/>
      <c r="N21" s="328"/>
      <c r="O21" s="330"/>
    </row>
    <row r="22" spans="1:15" ht="3" customHeight="1" thickBot="1" x14ac:dyDescent="0.3">
      <c r="A22" s="323">
        <f>SUM(A21)</f>
        <v>0</v>
      </c>
      <c r="B22" s="324"/>
      <c r="C22" s="324">
        <f>SUM(C21)</f>
        <v>0</v>
      </c>
      <c r="D22" s="324"/>
      <c r="E22" s="324">
        <f>SUM(E21)</f>
        <v>0</v>
      </c>
      <c r="F22" s="324">
        <f>SUM(F21)</f>
        <v>0</v>
      </c>
      <c r="G22" s="325"/>
      <c r="H22" s="325"/>
      <c r="I22" s="325"/>
      <c r="J22" s="325"/>
      <c r="K22" s="325"/>
      <c r="L22" s="324">
        <f>SUM(L21)</f>
        <v>0</v>
      </c>
      <c r="M22" s="324">
        <f>SUM(M21)</f>
        <v>0</v>
      </c>
      <c r="N22" s="324">
        <f>SUM(N21)</f>
        <v>0</v>
      </c>
      <c r="O22" s="326" t="s">
        <v>616</v>
      </c>
    </row>
    <row r="23" spans="1:15" ht="6" customHeight="1" thickBot="1" x14ac:dyDescent="0.3">
      <c r="K23" s="4"/>
    </row>
    <row r="24" spans="1:15" ht="16.5" customHeight="1" x14ac:dyDescent="0.25">
      <c r="A24" s="327"/>
      <c r="B24" s="328"/>
      <c r="C24" s="328"/>
      <c r="D24" s="328"/>
      <c r="E24" s="328"/>
      <c r="F24" s="328"/>
      <c r="G24" s="329"/>
      <c r="H24" s="329"/>
      <c r="I24" s="329" t="s">
        <v>24</v>
      </c>
      <c r="J24" s="329"/>
      <c r="K24" s="329"/>
      <c r="L24" s="328"/>
      <c r="M24" s="328"/>
      <c r="N24" s="328"/>
      <c r="O24" s="330"/>
    </row>
    <row r="25" spans="1:15" ht="16.5" customHeight="1" x14ac:dyDescent="0.25">
      <c r="A25" s="9">
        <v>0</v>
      </c>
      <c r="C25" s="1">
        <v>0</v>
      </c>
      <c r="E25" s="1">
        <v>25000</v>
      </c>
      <c r="F25" s="1">
        <v>25000</v>
      </c>
      <c r="J25" s="3" t="s">
        <v>855</v>
      </c>
      <c r="K25" s="3" t="s">
        <v>26</v>
      </c>
      <c r="O25" s="10"/>
    </row>
    <row r="26" spans="1:15" ht="15" customHeight="1" thickBot="1" x14ac:dyDescent="0.3">
      <c r="A26" s="323">
        <f>SUM(A25)</f>
        <v>0</v>
      </c>
      <c r="B26" s="324"/>
      <c r="C26" s="324">
        <f>SUM(C25)</f>
        <v>0</v>
      </c>
      <c r="D26" s="324"/>
      <c r="E26" s="324">
        <f>SUM(E25)</f>
        <v>25000</v>
      </c>
      <c r="F26" s="324">
        <f>SUM(F25)</f>
        <v>25000</v>
      </c>
      <c r="G26" s="325"/>
      <c r="H26" s="325"/>
      <c r="I26" s="325"/>
      <c r="J26" s="325"/>
      <c r="K26" s="325"/>
      <c r="L26" s="324">
        <f>SUM(L25)</f>
        <v>0</v>
      </c>
      <c r="M26" s="324">
        <f>SUM(M25)</f>
        <v>0</v>
      </c>
      <c r="N26" s="324">
        <f>SUM(N25)</f>
        <v>0</v>
      </c>
      <c r="O26" s="326" t="s">
        <v>596</v>
      </c>
    </row>
    <row r="27" spans="1:15" ht="3.75" customHeight="1" thickBot="1" x14ac:dyDescent="0.3">
      <c r="K27" s="4"/>
    </row>
    <row r="28" spans="1:15" ht="16.5" customHeight="1" x14ac:dyDescent="0.25">
      <c r="A28" s="327"/>
      <c r="B28" s="328"/>
      <c r="C28" s="328"/>
      <c r="D28" s="328"/>
      <c r="E28" s="328"/>
      <c r="F28" s="328"/>
      <c r="G28" s="329"/>
      <c r="H28" s="329"/>
      <c r="I28" s="329" t="s">
        <v>27</v>
      </c>
      <c r="J28" s="329"/>
      <c r="K28" s="329"/>
      <c r="L28" s="328"/>
      <c r="M28" s="328"/>
      <c r="N28" s="328"/>
      <c r="O28" s="330"/>
    </row>
    <row r="29" spans="1:15" ht="1.5" customHeight="1" x14ac:dyDescent="0.25">
      <c r="A29" s="9">
        <v>0</v>
      </c>
      <c r="C29" s="1">
        <v>0</v>
      </c>
      <c r="E29" s="1">
        <v>0</v>
      </c>
      <c r="F29" s="1">
        <v>0</v>
      </c>
      <c r="J29" s="3" t="s">
        <v>779</v>
      </c>
      <c r="K29" s="3" t="s">
        <v>28</v>
      </c>
      <c r="L29" s="1">
        <v>0</v>
      </c>
      <c r="M29" s="1">
        <v>0</v>
      </c>
      <c r="N29" s="1">
        <v>0</v>
      </c>
      <c r="O29" s="10"/>
    </row>
    <row r="30" spans="1:15" ht="1.5" customHeight="1" x14ac:dyDescent="0.25">
      <c r="A30" s="244">
        <v>0</v>
      </c>
      <c r="B30" s="245"/>
      <c r="C30" s="245">
        <v>0</v>
      </c>
      <c r="D30" s="245"/>
      <c r="E30" s="245">
        <v>0</v>
      </c>
      <c r="F30" s="245">
        <v>0</v>
      </c>
      <c r="G30" s="246"/>
      <c r="H30" s="246"/>
      <c r="I30" s="246"/>
      <c r="J30" s="246" t="s">
        <v>780</v>
      </c>
      <c r="K30" s="246" t="s">
        <v>143</v>
      </c>
      <c r="L30" s="245">
        <v>0</v>
      </c>
      <c r="M30" s="245">
        <v>0</v>
      </c>
      <c r="N30" s="245">
        <v>0</v>
      </c>
      <c r="O30" s="247"/>
    </row>
    <row r="31" spans="1:15" ht="16.5" customHeight="1" x14ac:dyDescent="0.25">
      <c r="A31" s="9">
        <v>0</v>
      </c>
      <c r="C31" s="1">
        <v>0</v>
      </c>
      <c r="E31" s="1">
        <v>1000</v>
      </c>
      <c r="F31" s="1">
        <v>0</v>
      </c>
      <c r="J31" s="3" t="s">
        <v>827</v>
      </c>
      <c r="K31" s="3" t="s">
        <v>820</v>
      </c>
      <c r="L31" s="1">
        <v>0</v>
      </c>
      <c r="M31" s="1">
        <v>0</v>
      </c>
      <c r="N31" s="1">
        <v>0</v>
      </c>
      <c r="O31" s="10"/>
    </row>
    <row r="32" spans="1:15" ht="16.5" customHeight="1" x14ac:dyDescent="0.25">
      <c r="A32" s="244">
        <v>0</v>
      </c>
      <c r="B32" s="245"/>
      <c r="C32" s="245">
        <v>0</v>
      </c>
      <c r="D32" s="245"/>
      <c r="E32" s="245">
        <v>1000</v>
      </c>
      <c r="F32" s="245">
        <v>0</v>
      </c>
      <c r="G32" s="246"/>
      <c r="H32" s="246"/>
      <c r="I32" s="246"/>
      <c r="J32" s="246" t="s">
        <v>828</v>
      </c>
      <c r="K32" s="246" t="s">
        <v>821</v>
      </c>
      <c r="L32" s="245">
        <v>0</v>
      </c>
      <c r="M32" s="245">
        <v>0</v>
      </c>
      <c r="N32" s="245">
        <v>0</v>
      </c>
      <c r="O32" s="247"/>
    </row>
    <row r="33" spans="1:15" ht="16.5" customHeight="1" x14ac:dyDescent="0.25">
      <c r="A33" s="9">
        <v>0</v>
      </c>
      <c r="C33" s="1">
        <v>0</v>
      </c>
      <c r="E33" s="1">
        <v>1000</v>
      </c>
      <c r="F33" s="1">
        <v>0</v>
      </c>
      <c r="J33" s="3" t="s">
        <v>829</v>
      </c>
      <c r="K33" s="3" t="s">
        <v>822</v>
      </c>
      <c r="L33" s="1">
        <v>0</v>
      </c>
      <c r="M33" s="1">
        <v>0</v>
      </c>
      <c r="N33" s="1">
        <v>0</v>
      </c>
      <c r="O33" s="10"/>
    </row>
    <row r="34" spans="1:15" ht="16.5" customHeight="1" x14ac:dyDescent="0.25">
      <c r="A34" s="244">
        <v>0</v>
      </c>
      <c r="B34" s="245"/>
      <c r="C34" s="245">
        <v>0</v>
      </c>
      <c r="D34" s="245"/>
      <c r="E34" s="245">
        <v>1000</v>
      </c>
      <c r="F34" s="245">
        <v>0</v>
      </c>
      <c r="G34" s="246"/>
      <c r="H34" s="246"/>
      <c r="I34" s="246"/>
      <c r="J34" s="246" t="s">
        <v>830</v>
      </c>
      <c r="K34" s="246" t="s">
        <v>823</v>
      </c>
      <c r="L34" s="245">
        <v>0</v>
      </c>
      <c r="M34" s="245">
        <v>0</v>
      </c>
      <c r="N34" s="245">
        <v>0</v>
      </c>
      <c r="O34" s="247"/>
    </row>
    <row r="35" spans="1:15" ht="16.5" customHeight="1" x14ac:dyDescent="0.25">
      <c r="A35" s="9">
        <v>0</v>
      </c>
      <c r="C35" s="1">
        <v>0</v>
      </c>
      <c r="E35" s="1">
        <v>1000</v>
      </c>
      <c r="F35" s="1">
        <v>0</v>
      </c>
      <c r="J35" s="3" t="s">
        <v>831</v>
      </c>
      <c r="K35" s="3" t="s">
        <v>824</v>
      </c>
      <c r="L35" s="1">
        <v>0</v>
      </c>
      <c r="M35" s="1">
        <v>0</v>
      </c>
      <c r="N35" s="1">
        <v>0</v>
      </c>
      <c r="O35" s="10"/>
    </row>
    <row r="36" spans="1:15" ht="16.5" customHeight="1" x14ac:dyDescent="0.25">
      <c r="A36" s="244">
        <v>0</v>
      </c>
      <c r="B36" s="245"/>
      <c r="C36" s="245">
        <v>0</v>
      </c>
      <c r="D36" s="245"/>
      <c r="E36" s="245">
        <v>1000</v>
      </c>
      <c r="F36" s="245">
        <v>0</v>
      </c>
      <c r="G36" s="246"/>
      <c r="H36" s="246"/>
      <c r="I36" s="246"/>
      <c r="J36" s="246" t="s">
        <v>832</v>
      </c>
      <c r="K36" s="246" t="s">
        <v>825</v>
      </c>
      <c r="L36" s="245">
        <v>0</v>
      </c>
      <c r="M36" s="245">
        <v>0</v>
      </c>
      <c r="N36" s="245">
        <v>0</v>
      </c>
      <c r="O36" s="247"/>
    </row>
    <row r="37" spans="1:15" ht="16.5" customHeight="1" x14ac:dyDescent="0.25">
      <c r="A37" s="9">
        <v>0</v>
      </c>
      <c r="C37" s="1">
        <v>0</v>
      </c>
      <c r="E37" s="1">
        <v>0</v>
      </c>
      <c r="F37" s="1">
        <v>0</v>
      </c>
      <c r="J37" s="3" t="s">
        <v>833</v>
      </c>
      <c r="K37" s="3" t="s">
        <v>826</v>
      </c>
      <c r="L37" s="1">
        <v>0</v>
      </c>
      <c r="M37" s="1">
        <v>0</v>
      </c>
      <c r="N37" s="1">
        <v>0</v>
      </c>
      <c r="O37" s="10"/>
    </row>
    <row r="38" spans="1:15" ht="15" customHeight="1" thickBot="1" x14ac:dyDescent="0.3">
      <c r="A38" s="323">
        <v>0</v>
      </c>
      <c r="B38" s="324"/>
      <c r="C38" s="324">
        <v>0</v>
      </c>
      <c r="D38" s="324"/>
      <c r="E38" s="324">
        <f>SUM(E29:E37)</f>
        <v>6000</v>
      </c>
      <c r="F38" s="324">
        <f>SUM(F29:F37)</f>
        <v>0</v>
      </c>
      <c r="G38" s="325"/>
      <c r="H38" s="325"/>
      <c r="I38" s="325"/>
      <c r="J38" s="325"/>
      <c r="K38" s="325"/>
      <c r="L38" s="324">
        <f>SUM(L29:L37)</f>
        <v>0</v>
      </c>
      <c r="M38" s="324">
        <f>SUM(M29:M37)</f>
        <v>0</v>
      </c>
      <c r="N38" s="324">
        <f>SUM(N29:N37)</f>
        <v>0</v>
      </c>
      <c r="O38" s="326" t="s">
        <v>597</v>
      </c>
    </row>
    <row r="39" spans="1:15" ht="3.75" customHeight="1" thickBot="1" x14ac:dyDescent="0.3">
      <c r="K39" s="4"/>
    </row>
    <row r="40" spans="1:15" ht="16.5" customHeight="1" x14ac:dyDescent="0.25">
      <c r="A40" s="327"/>
      <c r="B40" s="328"/>
      <c r="C40" s="328"/>
      <c r="D40" s="328"/>
      <c r="E40" s="328"/>
      <c r="F40" s="328"/>
      <c r="G40" s="329"/>
      <c r="H40" s="329"/>
      <c r="I40" s="329" t="s">
        <v>29</v>
      </c>
      <c r="J40" s="329"/>
      <c r="K40" s="329"/>
      <c r="L40" s="328"/>
      <c r="M40" s="328"/>
      <c r="N40" s="328"/>
      <c r="O40" s="330"/>
    </row>
    <row r="41" spans="1:15" ht="0.75" customHeight="1" thickBot="1" x14ac:dyDescent="0.3">
      <c r="A41" s="323">
        <f>SUM(A40)</f>
        <v>0</v>
      </c>
      <c r="B41" s="324"/>
      <c r="C41" s="324">
        <f>SUM(C40)</f>
        <v>0</v>
      </c>
      <c r="D41" s="324"/>
      <c r="E41" s="324"/>
      <c r="F41" s="324"/>
      <c r="G41" s="325"/>
      <c r="H41" s="325"/>
      <c r="I41" s="325"/>
      <c r="J41" s="325"/>
      <c r="K41" s="325"/>
      <c r="L41" s="324">
        <f>SUM(L40)</f>
        <v>0</v>
      </c>
      <c r="M41" s="324">
        <f>SUM(M40)</f>
        <v>0</v>
      </c>
      <c r="N41" s="324">
        <f>SUM(N40)</f>
        <v>0</v>
      </c>
      <c r="O41" s="326" t="s">
        <v>594</v>
      </c>
    </row>
    <row r="42" spans="1:15" ht="3.75" customHeight="1" thickBot="1" x14ac:dyDescent="0.3"/>
    <row r="43" spans="1:15" s="54" customFormat="1" ht="15" customHeight="1" thickBot="1" x14ac:dyDescent="0.3">
      <c r="A43" s="335">
        <f>SUM(A9,A16,A19,A26,A38,A41)</f>
        <v>0</v>
      </c>
      <c r="B43" s="336"/>
      <c r="C43" s="336">
        <f>SUM(C9,C16,C19,C26,C38,C41)</f>
        <v>0</v>
      </c>
      <c r="D43" s="336"/>
      <c r="E43" s="336">
        <f>SUM(E9,E16,E19,E26,E38,E41)</f>
        <v>31000</v>
      </c>
      <c r="F43" s="336">
        <f>SUM(F9,F16,F19,F26,F38,F41)</f>
        <v>25000</v>
      </c>
      <c r="G43" s="337"/>
      <c r="H43" s="337"/>
      <c r="I43" s="337"/>
      <c r="J43" s="337"/>
      <c r="K43" s="337"/>
      <c r="L43" s="336">
        <f>SUM(L9,L16,L19,L26,L38,L41,L22)</f>
        <v>0</v>
      </c>
      <c r="M43" s="336">
        <f>SUM(M9,M16,M19,M26,M38,M41,M22)</f>
        <v>0</v>
      </c>
      <c r="N43" s="336">
        <f>SUM(N9,N16,N19,N26,N38,N41,N22)</f>
        <v>0</v>
      </c>
      <c r="O43" s="338" t="s">
        <v>595</v>
      </c>
    </row>
    <row r="44" spans="1:15" ht="3.75" customHeight="1" thickBot="1" x14ac:dyDescent="0.3">
      <c r="K44" s="4"/>
    </row>
    <row r="45" spans="1:15" s="54" customFormat="1" ht="16.5" customHeight="1" thickBot="1" x14ac:dyDescent="0.3">
      <c r="A45" s="335"/>
      <c r="B45" s="336"/>
      <c r="C45" s="336"/>
      <c r="D45" s="336"/>
      <c r="E45" s="336"/>
      <c r="F45" s="336"/>
      <c r="G45" s="337"/>
      <c r="H45" s="337" t="s">
        <v>173</v>
      </c>
      <c r="I45" s="337"/>
      <c r="J45" s="337"/>
      <c r="K45" s="337"/>
      <c r="L45" s="336"/>
      <c r="M45" s="336"/>
      <c r="N45" s="336"/>
      <c r="O45" s="338"/>
    </row>
    <row r="46" spans="1:15" ht="3.75" customHeight="1" thickBot="1" x14ac:dyDescent="0.3">
      <c r="K46" s="4"/>
    </row>
    <row r="47" spans="1:15" ht="16.149999999999999" customHeight="1" x14ac:dyDescent="0.25">
      <c r="A47" s="327"/>
      <c r="B47" s="328"/>
      <c r="C47" s="328"/>
      <c r="D47" s="328"/>
      <c r="E47" s="328"/>
      <c r="F47" s="328"/>
      <c r="G47" s="329"/>
      <c r="H47" s="329"/>
      <c r="I47" s="329" t="s">
        <v>592</v>
      </c>
      <c r="J47" s="329"/>
      <c r="K47" s="329"/>
      <c r="L47" s="328"/>
      <c r="M47" s="328"/>
      <c r="N47" s="328"/>
      <c r="O47" s="330"/>
    </row>
    <row r="48" spans="1:15" ht="2.25" customHeight="1" x14ac:dyDescent="0.25">
      <c r="A48" s="9">
        <v>0</v>
      </c>
      <c r="C48" s="1">
        <v>0</v>
      </c>
      <c r="E48" s="1">
        <v>0</v>
      </c>
      <c r="F48" s="1">
        <v>0</v>
      </c>
      <c r="J48" s="3" t="s">
        <v>781</v>
      </c>
      <c r="K48" s="3" t="s">
        <v>837</v>
      </c>
      <c r="L48" s="1">
        <v>0</v>
      </c>
      <c r="M48" s="1">
        <v>0</v>
      </c>
      <c r="N48" s="1">
        <v>0</v>
      </c>
      <c r="O48" s="10"/>
    </row>
    <row r="49" spans="1:15" ht="2.25" customHeight="1" x14ac:dyDescent="0.25">
      <c r="A49" s="320">
        <v>0</v>
      </c>
      <c r="B49" s="321"/>
      <c r="C49" s="321">
        <v>0</v>
      </c>
      <c r="D49" s="321"/>
      <c r="E49" s="321">
        <v>0</v>
      </c>
      <c r="F49" s="321">
        <v>0</v>
      </c>
      <c r="G49" s="246"/>
      <c r="H49" s="246"/>
      <c r="I49" s="246"/>
      <c r="J49" s="246" t="s">
        <v>782</v>
      </c>
      <c r="K49" s="246" t="s">
        <v>607</v>
      </c>
      <c r="L49" s="321">
        <v>0</v>
      </c>
      <c r="M49" s="321">
        <v>0</v>
      </c>
      <c r="N49" s="321">
        <v>0</v>
      </c>
      <c r="O49" s="247"/>
    </row>
    <row r="50" spans="1:15" ht="2.25" customHeight="1" x14ac:dyDescent="0.25">
      <c r="A50" s="23">
        <v>0</v>
      </c>
      <c r="B50" s="5"/>
      <c r="C50" s="5">
        <v>0</v>
      </c>
      <c r="D50" s="5"/>
      <c r="E50" s="5">
        <v>0</v>
      </c>
      <c r="F50" s="5">
        <v>0</v>
      </c>
      <c r="J50" s="3" t="s">
        <v>783</v>
      </c>
      <c r="K50" s="3" t="s">
        <v>608</v>
      </c>
      <c r="L50" s="5">
        <v>0</v>
      </c>
      <c r="M50" s="5">
        <v>0</v>
      </c>
      <c r="N50" s="5">
        <v>0</v>
      </c>
      <c r="O50" s="10"/>
    </row>
    <row r="51" spans="1:15" ht="2.25" customHeight="1" x14ac:dyDescent="0.25">
      <c r="A51" s="320">
        <v>0</v>
      </c>
      <c r="B51" s="321"/>
      <c r="C51" s="321">
        <v>0</v>
      </c>
      <c r="D51" s="321"/>
      <c r="E51" s="321">
        <v>0</v>
      </c>
      <c r="F51" s="321">
        <v>0</v>
      </c>
      <c r="G51" s="246"/>
      <c r="H51" s="246"/>
      <c r="I51" s="246"/>
      <c r="J51" s="246" t="s">
        <v>784</v>
      </c>
      <c r="K51" s="246" t="s">
        <v>609</v>
      </c>
      <c r="L51" s="321">
        <v>0</v>
      </c>
      <c r="M51" s="321">
        <v>0</v>
      </c>
      <c r="N51" s="321">
        <v>0</v>
      </c>
      <c r="O51" s="247"/>
    </row>
    <row r="52" spans="1:15" ht="2.25" customHeight="1" x14ac:dyDescent="0.25">
      <c r="A52" s="23">
        <v>0</v>
      </c>
      <c r="B52" s="5"/>
      <c r="C52" s="5">
        <v>0</v>
      </c>
      <c r="D52" s="5"/>
      <c r="E52" s="5"/>
      <c r="F52" s="5"/>
      <c r="J52" s="3" t="s">
        <v>785</v>
      </c>
      <c r="K52" s="3" t="s">
        <v>610</v>
      </c>
      <c r="L52" s="5"/>
      <c r="M52" s="5"/>
      <c r="N52" s="5"/>
      <c r="O52" s="10"/>
    </row>
    <row r="53" spans="1:15" ht="15" customHeight="1" thickBot="1" x14ac:dyDescent="0.3">
      <c r="A53" s="323">
        <f>SUM(A48:A52)</f>
        <v>0</v>
      </c>
      <c r="B53" s="324"/>
      <c r="C53" s="324">
        <f>SUM(C48:C52)</f>
        <v>0</v>
      </c>
      <c r="D53" s="324"/>
      <c r="E53" s="324">
        <f>SUM(E48:E52)</f>
        <v>0</v>
      </c>
      <c r="F53" s="324">
        <f>SUM(F48:F52)</f>
        <v>0</v>
      </c>
      <c r="G53" s="325"/>
      <c r="H53" s="325"/>
      <c r="I53" s="325"/>
      <c r="J53" s="325"/>
      <c r="K53" s="325"/>
      <c r="L53" s="324">
        <f>SUM(L48:L52)</f>
        <v>0</v>
      </c>
      <c r="M53" s="324">
        <f>SUM(M48:M52)</f>
        <v>0</v>
      </c>
      <c r="N53" s="324">
        <f>SUM(N48:N52)</f>
        <v>0</v>
      </c>
      <c r="O53" s="326" t="s">
        <v>593</v>
      </c>
    </row>
    <row r="54" spans="1:15" ht="6" customHeight="1" thickBot="1" x14ac:dyDescent="0.3"/>
    <row r="55" spans="1:15" ht="16.5" customHeight="1" x14ac:dyDescent="0.25">
      <c r="A55" s="327"/>
      <c r="B55" s="328"/>
      <c r="C55" s="328"/>
      <c r="D55" s="328"/>
      <c r="E55" s="328"/>
      <c r="F55" s="328"/>
      <c r="G55" s="329"/>
      <c r="H55" s="329"/>
      <c r="I55" s="329" t="s">
        <v>32</v>
      </c>
      <c r="J55" s="329"/>
      <c r="K55" s="329"/>
      <c r="L55" s="328"/>
      <c r="M55" s="328"/>
      <c r="N55" s="328"/>
      <c r="O55" s="330"/>
    </row>
    <row r="56" spans="1:15" ht="16.5" customHeight="1" x14ac:dyDescent="0.25">
      <c r="A56" s="9">
        <v>0</v>
      </c>
      <c r="C56" s="1">
        <v>0</v>
      </c>
      <c r="E56" s="1">
        <v>3000</v>
      </c>
      <c r="F56" s="1">
        <v>0</v>
      </c>
      <c r="J56" s="3" t="s">
        <v>786</v>
      </c>
      <c r="K56" s="3" t="s">
        <v>33</v>
      </c>
      <c r="L56" s="1">
        <v>0</v>
      </c>
      <c r="M56" s="1">
        <v>0</v>
      </c>
      <c r="N56" s="1">
        <v>0</v>
      </c>
      <c r="O56" s="24"/>
    </row>
    <row r="57" spans="1:15" ht="0.75" customHeight="1" x14ac:dyDescent="0.25">
      <c r="A57" s="244">
        <v>0</v>
      </c>
      <c r="B57" s="245"/>
      <c r="C57" s="245">
        <v>0</v>
      </c>
      <c r="D57" s="245"/>
      <c r="E57" s="245">
        <v>0</v>
      </c>
      <c r="F57" s="245">
        <v>0</v>
      </c>
      <c r="G57" s="246"/>
      <c r="H57" s="246"/>
      <c r="I57" s="246"/>
      <c r="J57" s="246" t="s">
        <v>787</v>
      </c>
      <c r="K57" s="246" t="s">
        <v>34</v>
      </c>
      <c r="L57" s="245">
        <v>0</v>
      </c>
      <c r="M57" s="245">
        <v>0</v>
      </c>
      <c r="N57" s="245">
        <v>0</v>
      </c>
      <c r="O57" s="322"/>
    </row>
    <row r="58" spans="1:15" ht="19.5" customHeight="1" x14ac:dyDescent="0.25">
      <c r="A58" s="9">
        <v>0</v>
      </c>
      <c r="C58" s="1">
        <v>0</v>
      </c>
      <c r="E58" s="1">
        <v>12000</v>
      </c>
      <c r="F58" s="1">
        <v>0</v>
      </c>
      <c r="J58" s="3" t="s">
        <v>788</v>
      </c>
      <c r="K58" s="3" t="s">
        <v>37</v>
      </c>
      <c r="L58" s="1">
        <v>0</v>
      </c>
      <c r="M58" s="1">
        <v>0</v>
      </c>
      <c r="N58" s="1">
        <v>0</v>
      </c>
      <c r="O58" s="24"/>
    </row>
    <row r="59" spans="1:15" ht="1.5" hidden="1" customHeight="1" x14ac:dyDescent="0.25">
      <c r="A59" s="244">
        <v>0</v>
      </c>
      <c r="B59" s="245"/>
      <c r="C59" s="245">
        <v>0</v>
      </c>
      <c r="D59" s="245"/>
      <c r="E59" s="245">
        <v>0</v>
      </c>
      <c r="F59" s="245">
        <v>0</v>
      </c>
      <c r="G59" s="246"/>
      <c r="H59" s="246"/>
      <c r="I59" s="246"/>
      <c r="J59" s="246" t="s">
        <v>789</v>
      </c>
      <c r="K59" s="246" t="s">
        <v>40</v>
      </c>
      <c r="L59" s="245">
        <v>0</v>
      </c>
      <c r="M59" s="245">
        <v>0</v>
      </c>
      <c r="N59" s="245">
        <v>0</v>
      </c>
      <c r="O59" s="322"/>
    </row>
    <row r="60" spans="1:15" ht="1.5" hidden="1" customHeight="1" x14ac:dyDescent="0.25">
      <c r="A60" s="9">
        <v>0</v>
      </c>
      <c r="C60" s="1">
        <v>0</v>
      </c>
      <c r="E60" s="1">
        <v>0</v>
      </c>
      <c r="F60" s="1">
        <v>0</v>
      </c>
      <c r="J60" s="3" t="s">
        <v>790</v>
      </c>
      <c r="K60" s="3" t="s">
        <v>41</v>
      </c>
      <c r="L60" s="1">
        <v>0</v>
      </c>
      <c r="M60" s="1">
        <v>0</v>
      </c>
      <c r="N60" s="1">
        <v>0</v>
      </c>
      <c r="O60" s="24"/>
    </row>
    <row r="61" spans="1:15" ht="1.5" hidden="1" customHeight="1" x14ac:dyDescent="0.25">
      <c r="A61" s="244">
        <v>0</v>
      </c>
      <c r="B61" s="245"/>
      <c r="C61" s="245">
        <v>0</v>
      </c>
      <c r="D61" s="245"/>
      <c r="E61" s="245">
        <v>0</v>
      </c>
      <c r="F61" s="245">
        <v>0</v>
      </c>
      <c r="G61" s="246"/>
      <c r="H61" s="246"/>
      <c r="I61" s="246"/>
      <c r="J61" s="246" t="s">
        <v>791</v>
      </c>
      <c r="K61" s="246" t="s">
        <v>4</v>
      </c>
      <c r="L61" s="245">
        <v>0</v>
      </c>
      <c r="M61" s="245">
        <v>0</v>
      </c>
      <c r="N61" s="245">
        <v>0</v>
      </c>
      <c r="O61" s="322"/>
    </row>
    <row r="62" spans="1:15" ht="1.5" hidden="1" customHeight="1" x14ac:dyDescent="0.25">
      <c r="A62" s="9">
        <v>0</v>
      </c>
      <c r="C62" s="1">
        <v>0</v>
      </c>
      <c r="E62" s="1">
        <v>0</v>
      </c>
      <c r="F62" s="1">
        <v>0</v>
      </c>
      <c r="J62" s="3" t="s">
        <v>792</v>
      </c>
      <c r="K62" s="3" t="s">
        <v>42</v>
      </c>
      <c r="L62" s="1">
        <v>0</v>
      </c>
      <c r="M62" s="1">
        <v>0</v>
      </c>
      <c r="N62" s="1">
        <v>0</v>
      </c>
      <c r="O62" s="24"/>
    </row>
    <row r="63" spans="1:15" ht="1.5" hidden="1" customHeight="1" x14ac:dyDescent="0.25">
      <c r="A63" s="244">
        <v>0</v>
      </c>
      <c r="B63" s="245"/>
      <c r="C63" s="245">
        <v>0</v>
      </c>
      <c r="D63" s="245"/>
      <c r="E63" s="245">
        <v>0</v>
      </c>
      <c r="F63" s="245">
        <v>0</v>
      </c>
      <c r="G63" s="246"/>
      <c r="H63" s="246"/>
      <c r="I63" s="246"/>
      <c r="J63" s="246" t="s">
        <v>793</v>
      </c>
      <c r="K63" s="246" t="s">
        <v>43</v>
      </c>
      <c r="L63" s="245">
        <v>0</v>
      </c>
      <c r="M63" s="245">
        <v>0</v>
      </c>
      <c r="N63" s="245">
        <v>0</v>
      </c>
      <c r="O63" s="322"/>
    </row>
    <row r="64" spans="1:15" ht="1.5" hidden="1" customHeight="1" x14ac:dyDescent="0.25">
      <c r="A64" s="9">
        <v>0</v>
      </c>
      <c r="C64" s="1">
        <v>0</v>
      </c>
      <c r="E64" s="1">
        <v>0</v>
      </c>
      <c r="F64" s="1">
        <v>0</v>
      </c>
      <c r="J64" s="3" t="s">
        <v>794</v>
      </c>
      <c r="K64" s="3" t="s">
        <v>45</v>
      </c>
      <c r="L64" s="1">
        <v>0</v>
      </c>
      <c r="M64" s="1">
        <v>0</v>
      </c>
      <c r="N64" s="1">
        <v>0</v>
      </c>
      <c r="O64" s="24"/>
    </row>
    <row r="65" spans="1:15" ht="1.5" hidden="1" customHeight="1" x14ac:dyDescent="0.25">
      <c r="A65" s="244">
        <v>0</v>
      </c>
      <c r="B65" s="245"/>
      <c r="C65" s="245">
        <v>0</v>
      </c>
      <c r="D65" s="245"/>
      <c r="E65" s="245">
        <v>0</v>
      </c>
      <c r="F65" s="245">
        <v>0</v>
      </c>
      <c r="G65" s="246"/>
      <c r="H65" s="246"/>
      <c r="I65" s="246"/>
      <c r="J65" s="246" t="s">
        <v>795</v>
      </c>
      <c r="K65" s="246" t="s">
        <v>46</v>
      </c>
      <c r="L65" s="245">
        <v>0</v>
      </c>
      <c r="M65" s="245">
        <v>0</v>
      </c>
      <c r="N65" s="245">
        <v>0</v>
      </c>
      <c r="O65" s="322"/>
    </row>
    <row r="66" spans="1:15" ht="1.5" hidden="1" customHeight="1" x14ac:dyDescent="0.25">
      <c r="A66" s="9">
        <v>0</v>
      </c>
      <c r="C66" s="1">
        <v>0</v>
      </c>
      <c r="E66" s="1">
        <v>0</v>
      </c>
      <c r="F66" s="1">
        <v>0</v>
      </c>
      <c r="J66" s="3" t="s">
        <v>796</v>
      </c>
      <c r="K66" s="3" t="s">
        <v>114</v>
      </c>
      <c r="L66" s="1">
        <v>0</v>
      </c>
      <c r="M66" s="1">
        <v>0</v>
      </c>
      <c r="N66" s="1">
        <v>0</v>
      </c>
      <c r="O66" s="24"/>
    </row>
    <row r="67" spans="1:15" ht="1.5" hidden="1" customHeight="1" x14ac:dyDescent="0.25">
      <c r="A67" s="244">
        <v>0</v>
      </c>
      <c r="B67" s="245"/>
      <c r="C67" s="245">
        <v>0</v>
      </c>
      <c r="D67" s="245"/>
      <c r="E67" s="245">
        <v>0</v>
      </c>
      <c r="F67" s="245">
        <v>0</v>
      </c>
      <c r="G67" s="246"/>
      <c r="H67" s="246"/>
      <c r="I67" s="246"/>
      <c r="J67" s="246" t="s">
        <v>797</v>
      </c>
      <c r="K67" s="246" t="s">
        <v>49</v>
      </c>
      <c r="L67" s="245">
        <v>0</v>
      </c>
      <c r="M67" s="245">
        <v>0</v>
      </c>
      <c r="N67" s="245">
        <v>0</v>
      </c>
      <c r="O67" s="322"/>
    </row>
    <row r="68" spans="1:15" ht="1.5" hidden="1" customHeight="1" x14ac:dyDescent="0.25">
      <c r="A68" s="9">
        <v>0</v>
      </c>
      <c r="C68" s="1">
        <v>0</v>
      </c>
      <c r="E68" s="1">
        <v>0</v>
      </c>
      <c r="F68" s="1">
        <v>0</v>
      </c>
      <c r="J68" s="3" t="s">
        <v>798</v>
      </c>
      <c r="K68" s="3" t="s">
        <v>50</v>
      </c>
      <c r="L68" s="1">
        <v>0</v>
      </c>
      <c r="M68" s="1">
        <v>0</v>
      </c>
      <c r="N68" s="1">
        <v>0</v>
      </c>
      <c r="O68" s="24"/>
    </row>
    <row r="69" spans="1:15" ht="1.5" hidden="1" customHeight="1" x14ac:dyDescent="0.25">
      <c r="A69" s="244">
        <v>0</v>
      </c>
      <c r="B69" s="245"/>
      <c r="C69" s="245">
        <v>0</v>
      </c>
      <c r="D69" s="245"/>
      <c r="E69" s="245">
        <v>0</v>
      </c>
      <c r="F69" s="245">
        <v>0</v>
      </c>
      <c r="G69" s="246"/>
      <c r="H69" s="246"/>
      <c r="I69" s="246"/>
      <c r="J69" s="246" t="s">
        <v>799</v>
      </c>
      <c r="K69" s="246" t="s">
        <v>51</v>
      </c>
      <c r="L69" s="245">
        <v>0</v>
      </c>
      <c r="M69" s="245">
        <v>0</v>
      </c>
      <c r="N69" s="245">
        <v>0</v>
      </c>
      <c r="O69" s="322"/>
    </row>
    <row r="70" spans="1:15" ht="1.5" hidden="1" customHeight="1" x14ac:dyDescent="0.25">
      <c r="A70" s="9">
        <v>0</v>
      </c>
      <c r="C70" s="1">
        <v>0</v>
      </c>
      <c r="E70" s="1">
        <v>0</v>
      </c>
      <c r="F70" s="1">
        <v>0</v>
      </c>
      <c r="J70" s="3" t="s">
        <v>800</v>
      </c>
      <c r="K70" s="3" t="s">
        <v>54</v>
      </c>
      <c r="L70" s="1">
        <v>0</v>
      </c>
      <c r="M70" s="1">
        <v>0</v>
      </c>
      <c r="N70" s="1">
        <v>0</v>
      </c>
      <c r="O70" s="24"/>
    </row>
    <row r="71" spans="1:15" ht="1.5" hidden="1" customHeight="1" x14ac:dyDescent="0.25">
      <c r="A71" s="244">
        <v>0</v>
      </c>
      <c r="B71" s="245"/>
      <c r="C71" s="245">
        <v>0</v>
      </c>
      <c r="D71" s="245"/>
      <c r="E71" s="245">
        <v>0</v>
      </c>
      <c r="F71" s="245">
        <v>0</v>
      </c>
      <c r="G71" s="246"/>
      <c r="H71" s="246"/>
      <c r="I71" s="246"/>
      <c r="J71" s="246" t="s">
        <v>801</v>
      </c>
      <c r="K71" s="246" t="s">
        <v>55</v>
      </c>
      <c r="L71" s="245">
        <v>0</v>
      </c>
      <c r="M71" s="245">
        <v>0</v>
      </c>
      <c r="N71" s="245">
        <v>0</v>
      </c>
      <c r="O71" s="322"/>
    </row>
    <row r="72" spans="1:15" ht="1.5" hidden="1" customHeight="1" x14ac:dyDescent="0.25">
      <c r="A72" s="9">
        <v>0</v>
      </c>
      <c r="C72" s="1">
        <v>0</v>
      </c>
      <c r="E72" s="1">
        <v>0</v>
      </c>
      <c r="F72" s="1">
        <v>0</v>
      </c>
      <c r="J72" s="3" t="s">
        <v>802</v>
      </c>
      <c r="K72" s="3" t="s">
        <v>72</v>
      </c>
      <c r="L72" s="1">
        <v>0</v>
      </c>
      <c r="M72" s="1">
        <v>0</v>
      </c>
      <c r="N72" s="1">
        <v>0</v>
      </c>
      <c r="O72" s="24"/>
    </row>
    <row r="73" spans="1:15" ht="1.5" hidden="1" customHeight="1" x14ac:dyDescent="0.25">
      <c r="A73" s="244">
        <v>0</v>
      </c>
      <c r="B73" s="245"/>
      <c r="C73" s="245">
        <v>0</v>
      </c>
      <c r="D73" s="245"/>
      <c r="E73" s="245">
        <v>0</v>
      </c>
      <c r="F73" s="245">
        <v>0</v>
      </c>
      <c r="G73" s="246"/>
      <c r="H73" s="246"/>
      <c r="I73" s="246"/>
      <c r="J73" s="246" t="s">
        <v>803</v>
      </c>
      <c r="K73" s="246" t="s">
        <v>766</v>
      </c>
      <c r="L73" s="245">
        <v>0</v>
      </c>
      <c r="M73" s="245">
        <v>0</v>
      </c>
      <c r="N73" s="245">
        <v>0</v>
      </c>
      <c r="O73" s="322"/>
    </row>
    <row r="74" spans="1:15" ht="1.5" hidden="1" customHeight="1" x14ac:dyDescent="0.25">
      <c r="A74" s="9">
        <v>0</v>
      </c>
      <c r="C74" s="1">
        <v>0</v>
      </c>
      <c r="E74" s="1">
        <v>0</v>
      </c>
      <c r="F74" s="1">
        <v>0</v>
      </c>
      <c r="J74" s="3" t="s">
        <v>804</v>
      </c>
      <c r="K74" s="3" t="s">
        <v>56</v>
      </c>
      <c r="L74" s="1">
        <v>0</v>
      </c>
      <c r="M74" s="1">
        <v>0</v>
      </c>
      <c r="N74" s="1">
        <v>0</v>
      </c>
      <c r="O74" s="24"/>
    </row>
    <row r="75" spans="1:15" ht="1.5" hidden="1" customHeight="1" x14ac:dyDescent="0.25">
      <c r="A75" s="244">
        <v>0</v>
      </c>
      <c r="B75" s="245"/>
      <c r="C75" s="245">
        <v>0</v>
      </c>
      <c r="D75" s="245"/>
      <c r="E75" s="245">
        <v>0</v>
      </c>
      <c r="F75" s="245">
        <v>0</v>
      </c>
      <c r="G75" s="246"/>
      <c r="H75" s="246"/>
      <c r="I75" s="246"/>
      <c r="J75" s="246" t="s">
        <v>805</v>
      </c>
      <c r="K75" s="246" t="s">
        <v>57</v>
      </c>
      <c r="L75" s="245">
        <v>0</v>
      </c>
      <c r="M75" s="245">
        <v>0</v>
      </c>
      <c r="N75" s="245">
        <v>0</v>
      </c>
      <c r="O75" s="322"/>
    </row>
    <row r="76" spans="1:15" ht="1.5" hidden="1" customHeight="1" x14ac:dyDescent="0.25">
      <c r="A76" s="9">
        <v>0</v>
      </c>
      <c r="C76" s="1">
        <v>0</v>
      </c>
      <c r="E76" s="1">
        <v>0</v>
      </c>
      <c r="F76" s="1">
        <v>0</v>
      </c>
      <c r="J76" s="3" t="s">
        <v>806</v>
      </c>
      <c r="K76" s="3" t="s">
        <v>58</v>
      </c>
      <c r="L76" s="1">
        <v>0</v>
      </c>
      <c r="M76" s="1">
        <v>0</v>
      </c>
      <c r="N76" s="1">
        <v>0</v>
      </c>
      <c r="O76" s="24"/>
    </row>
    <row r="77" spans="1:15" ht="1.5" hidden="1" customHeight="1" x14ac:dyDescent="0.25">
      <c r="A77" s="244">
        <v>0</v>
      </c>
      <c r="B77" s="245"/>
      <c r="C77" s="245">
        <v>0</v>
      </c>
      <c r="D77" s="245"/>
      <c r="E77" s="245">
        <v>0</v>
      </c>
      <c r="F77" s="245">
        <v>0</v>
      </c>
      <c r="G77" s="246"/>
      <c r="H77" s="246"/>
      <c r="I77" s="246"/>
      <c r="J77" s="246" t="s">
        <v>807</v>
      </c>
      <c r="K77" s="246" t="s">
        <v>28</v>
      </c>
      <c r="L77" s="245">
        <v>0</v>
      </c>
      <c r="M77" s="245">
        <v>0</v>
      </c>
      <c r="N77" s="245">
        <v>0</v>
      </c>
      <c r="O77" s="322"/>
    </row>
    <row r="78" spans="1:15" ht="1.5" customHeight="1" x14ac:dyDescent="0.25">
      <c r="A78" s="9">
        <v>0</v>
      </c>
      <c r="C78" s="1">
        <v>0</v>
      </c>
      <c r="E78" s="1">
        <v>0</v>
      </c>
      <c r="F78" s="1">
        <v>0</v>
      </c>
      <c r="J78" s="3" t="s">
        <v>808</v>
      </c>
      <c r="K78" s="3" t="s">
        <v>59</v>
      </c>
      <c r="L78" s="1">
        <v>0</v>
      </c>
      <c r="M78" s="1">
        <v>0</v>
      </c>
      <c r="N78" s="1">
        <v>0</v>
      </c>
      <c r="O78" s="24"/>
    </row>
    <row r="79" spans="1:15" ht="1.5" customHeight="1" x14ac:dyDescent="0.25">
      <c r="A79" s="244">
        <v>0</v>
      </c>
      <c r="B79" s="245"/>
      <c r="C79" s="245">
        <v>0</v>
      </c>
      <c r="D79" s="245"/>
      <c r="E79" s="245">
        <v>0</v>
      </c>
      <c r="F79" s="245">
        <v>0</v>
      </c>
      <c r="G79" s="246"/>
      <c r="H79" s="246"/>
      <c r="I79" s="246"/>
      <c r="J79" s="246" t="s">
        <v>809</v>
      </c>
      <c r="K79" s="246" t="s">
        <v>60</v>
      </c>
      <c r="L79" s="245">
        <v>0</v>
      </c>
      <c r="M79" s="245">
        <v>0</v>
      </c>
      <c r="N79" s="245">
        <v>0</v>
      </c>
      <c r="O79" s="322"/>
    </row>
    <row r="80" spans="1:15" ht="15" customHeight="1" thickBot="1" x14ac:dyDescent="0.3">
      <c r="A80" s="323">
        <f>SUM(A56:A79)</f>
        <v>0</v>
      </c>
      <c r="B80" s="324"/>
      <c r="C80" s="324">
        <f>SUM(C56:C79)</f>
        <v>0</v>
      </c>
      <c r="D80" s="324"/>
      <c r="E80" s="324">
        <f>SUM(E56:E79)</f>
        <v>15000</v>
      </c>
      <c r="F80" s="324">
        <f>SUM(F56:F79)</f>
        <v>0</v>
      </c>
      <c r="G80" s="325"/>
      <c r="H80" s="325"/>
      <c r="I80" s="325"/>
      <c r="J80" s="325"/>
      <c r="K80" s="325"/>
      <c r="L80" s="324">
        <f>SUM(L56:L79)</f>
        <v>0</v>
      </c>
      <c r="M80" s="324">
        <f>SUM(M56:M79)</f>
        <v>0</v>
      </c>
      <c r="N80" s="324">
        <f>SUM(N56:N79)</f>
        <v>0</v>
      </c>
      <c r="O80" s="326" t="s">
        <v>590</v>
      </c>
    </row>
    <row r="81" spans="1:15" ht="6" customHeight="1" thickBot="1" x14ac:dyDescent="0.3"/>
    <row r="82" spans="1:15" ht="16.5" customHeight="1" x14ac:dyDescent="0.25">
      <c r="A82" s="327"/>
      <c r="B82" s="328"/>
      <c r="C82" s="328"/>
      <c r="D82" s="328"/>
      <c r="E82" s="328"/>
      <c r="F82" s="328"/>
      <c r="G82" s="329"/>
      <c r="H82" s="329"/>
      <c r="I82" s="329" t="s">
        <v>61</v>
      </c>
      <c r="J82" s="329"/>
      <c r="K82" s="329"/>
      <c r="L82" s="328"/>
      <c r="M82" s="328"/>
      <c r="N82" s="328"/>
      <c r="O82" s="330"/>
    </row>
    <row r="83" spans="1:15" ht="16.5" customHeight="1" x14ac:dyDescent="0.25">
      <c r="A83" s="9">
        <v>0</v>
      </c>
      <c r="C83" s="1">
        <v>0</v>
      </c>
      <c r="E83" s="1">
        <v>0</v>
      </c>
      <c r="F83" s="1">
        <v>0</v>
      </c>
      <c r="J83" s="3" t="s">
        <v>838</v>
      </c>
      <c r="K83" s="3" t="s">
        <v>834</v>
      </c>
      <c r="L83" s="1">
        <v>0</v>
      </c>
      <c r="M83" s="1">
        <v>0</v>
      </c>
      <c r="N83" s="1">
        <v>0</v>
      </c>
      <c r="O83" s="10"/>
    </row>
    <row r="84" spans="1:15" ht="15" customHeight="1" thickBot="1" x14ac:dyDescent="0.3">
      <c r="A84" s="323">
        <f>SUM(A83)</f>
        <v>0</v>
      </c>
      <c r="B84" s="324"/>
      <c r="C84" s="324">
        <f>SUM(C83)</f>
        <v>0</v>
      </c>
      <c r="D84" s="324"/>
      <c r="E84" s="324">
        <v>0</v>
      </c>
      <c r="F84" s="324">
        <v>0</v>
      </c>
      <c r="G84" s="325"/>
      <c r="H84" s="325"/>
      <c r="I84" s="325"/>
      <c r="J84" s="325"/>
      <c r="K84" s="325"/>
      <c r="L84" s="324">
        <f>SUM(L83)</f>
        <v>0</v>
      </c>
      <c r="M84" s="324">
        <f>SUM(M83)</f>
        <v>0</v>
      </c>
      <c r="N84" s="324">
        <f>SUM(N83)</f>
        <v>0</v>
      </c>
      <c r="O84" s="326" t="s">
        <v>591</v>
      </c>
    </row>
    <row r="85" spans="1:15" ht="6" customHeight="1" x14ac:dyDescent="0.25">
      <c r="K85" s="4"/>
    </row>
    <row r="86" spans="1:15" ht="15.75" hidden="1" customHeight="1" x14ac:dyDescent="0.25">
      <c r="A86" s="327"/>
      <c r="B86" s="328"/>
      <c r="C86" s="328"/>
      <c r="D86" s="328"/>
      <c r="E86" s="328"/>
      <c r="F86" s="328"/>
      <c r="G86" s="329"/>
      <c r="H86" s="329"/>
      <c r="I86" s="329" t="s">
        <v>63</v>
      </c>
      <c r="J86" s="329"/>
      <c r="K86" s="329"/>
      <c r="L86" s="328"/>
      <c r="M86" s="328"/>
      <c r="N86" s="328"/>
      <c r="O86" s="330"/>
    </row>
    <row r="87" spans="1:15" ht="3" hidden="1" customHeight="1" x14ac:dyDescent="0.25">
      <c r="A87" s="331"/>
      <c r="B87" s="332"/>
      <c r="C87" s="332"/>
      <c r="D87" s="332"/>
      <c r="E87" s="332"/>
      <c r="F87" s="332"/>
      <c r="G87" s="332"/>
      <c r="H87" s="332"/>
      <c r="I87" s="332"/>
      <c r="J87" s="333"/>
      <c r="K87" s="333"/>
      <c r="L87" s="332"/>
      <c r="M87" s="332"/>
      <c r="N87" s="332"/>
      <c r="O87" s="334"/>
    </row>
    <row r="88" spans="1:15" ht="15" hidden="1" customHeight="1" thickBot="1" x14ac:dyDescent="0.3">
      <c r="A88" s="323">
        <f>SUM(A86)</f>
        <v>0</v>
      </c>
      <c r="B88" s="324"/>
      <c r="C88" s="324">
        <f>SUM(C86)</f>
        <v>0</v>
      </c>
      <c r="D88" s="324"/>
      <c r="E88" s="324">
        <f>SUM(E86)</f>
        <v>0</v>
      </c>
      <c r="F88" s="324">
        <f>SUM(F86)</f>
        <v>0</v>
      </c>
      <c r="G88" s="324"/>
      <c r="H88" s="324"/>
      <c r="I88" s="324"/>
      <c r="J88" s="325"/>
      <c r="K88" s="325"/>
      <c r="L88" s="324">
        <f>SUM(L86)</f>
        <v>0</v>
      </c>
      <c r="M88" s="324">
        <f>SUM(M86)</f>
        <v>0</v>
      </c>
      <c r="N88" s="324">
        <f>SUM(N86)</f>
        <v>0</v>
      </c>
      <c r="O88" s="326" t="s">
        <v>632</v>
      </c>
    </row>
    <row r="89" spans="1:15" ht="6" customHeight="1" thickBot="1" x14ac:dyDescent="0.3">
      <c r="K89" s="4"/>
    </row>
    <row r="90" spans="1:15" ht="16.5" customHeight="1" x14ac:dyDescent="0.25">
      <c r="A90" s="327"/>
      <c r="B90" s="328"/>
      <c r="C90" s="328"/>
      <c r="D90" s="328"/>
      <c r="E90" s="328"/>
      <c r="F90" s="328"/>
      <c r="G90" s="329"/>
      <c r="H90" s="329"/>
      <c r="I90" s="329" t="s">
        <v>64</v>
      </c>
      <c r="J90" s="329"/>
      <c r="K90" s="329"/>
      <c r="L90" s="328"/>
      <c r="M90" s="328"/>
      <c r="N90" s="328"/>
      <c r="O90" s="330"/>
    </row>
    <row r="91" spans="1:15" ht="16.5" customHeight="1" x14ac:dyDescent="0.25">
      <c r="A91" s="9">
        <v>0</v>
      </c>
      <c r="C91" s="1">
        <v>0</v>
      </c>
      <c r="E91" s="1">
        <v>0</v>
      </c>
      <c r="F91" s="1">
        <v>25000</v>
      </c>
      <c r="J91" s="3" t="s">
        <v>909</v>
      </c>
      <c r="K91" s="3" t="s">
        <v>893</v>
      </c>
      <c r="L91" s="1">
        <v>0</v>
      </c>
      <c r="M91" s="1">
        <v>0</v>
      </c>
      <c r="N91" s="1">
        <v>0</v>
      </c>
      <c r="O91" s="10"/>
    </row>
    <row r="92" spans="1:15" ht="15" customHeight="1" thickBot="1" x14ac:dyDescent="0.3">
      <c r="A92" s="323">
        <f>SUM(A91)</f>
        <v>0</v>
      </c>
      <c r="B92" s="324"/>
      <c r="C92" s="324">
        <f>SUM(C91)</f>
        <v>0</v>
      </c>
      <c r="D92" s="324"/>
      <c r="E92" s="324">
        <f>SUM(E91)</f>
        <v>0</v>
      </c>
      <c r="F92" s="324">
        <f>SUM(F91)</f>
        <v>25000</v>
      </c>
      <c r="G92" s="325"/>
      <c r="H92" s="325"/>
      <c r="I92" s="325"/>
      <c r="J92" s="325"/>
      <c r="K92" s="325"/>
      <c r="L92" s="324">
        <f>SUM(L91)</f>
        <v>0</v>
      </c>
      <c r="M92" s="324">
        <f>SUM(M91)</f>
        <v>0</v>
      </c>
      <c r="N92" s="324">
        <f>SUM(N91)</f>
        <v>0</v>
      </c>
      <c r="O92" s="326" t="s">
        <v>596</v>
      </c>
    </row>
    <row r="93" spans="1:15" ht="6" customHeight="1" thickBot="1" x14ac:dyDescent="0.3">
      <c r="K93" s="4"/>
    </row>
    <row r="94" spans="1:15" ht="1.5" customHeight="1" x14ac:dyDescent="0.25">
      <c r="A94" s="327"/>
      <c r="B94" s="328"/>
      <c r="C94" s="328"/>
      <c r="D94" s="328"/>
      <c r="E94" s="328"/>
      <c r="F94" s="328"/>
      <c r="G94" s="329"/>
      <c r="H94" s="329"/>
      <c r="I94" s="329" t="s">
        <v>65</v>
      </c>
      <c r="J94" s="329"/>
      <c r="K94" s="329"/>
      <c r="L94" s="328"/>
      <c r="M94" s="328"/>
      <c r="N94" s="328"/>
      <c r="O94" s="330"/>
    </row>
    <row r="95" spans="1:15" ht="1.5" customHeight="1" x14ac:dyDescent="0.25">
      <c r="A95" s="9">
        <v>0</v>
      </c>
      <c r="C95" s="1">
        <v>0</v>
      </c>
      <c r="E95" s="1">
        <v>0</v>
      </c>
      <c r="F95" s="1">
        <v>0</v>
      </c>
      <c r="J95" s="3" t="s">
        <v>812</v>
      </c>
      <c r="K95" s="3" t="s">
        <v>811</v>
      </c>
      <c r="L95" s="1">
        <v>0</v>
      </c>
      <c r="M95" s="1">
        <v>0</v>
      </c>
      <c r="N95" s="1">
        <v>0</v>
      </c>
      <c r="O95" s="10"/>
    </row>
    <row r="96" spans="1:15" ht="1.5" customHeight="1" thickBot="1" x14ac:dyDescent="0.3">
      <c r="A96" s="323">
        <v>0</v>
      </c>
      <c r="B96" s="324"/>
      <c r="C96" s="324">
        <v>0</v>
      </c>
      <c r="D96" s="324"/>
      <c r="E96" s="324">
        <f>SUM(E95:E95)</f>
        <v>0</v>
      </c>
      <c r="F96" s="324">
        <f>SUM(F95:F95)</f>
        <v>0</v>
      </c>
      <c r="G96" s="325"/>
      <c r="H96" s="325"/>
      <c r="I96" s="325"/>
      <c r="J96" s="325"/>
      <c r="K96" s="325"/>
      <c r="L96" s="324">
        <f>SUM(L95)</f>
        <v>0</v>
      </c>
      <c r="M96" s="324">
        <f>SUM(M95)</f>
        <v>0</v>
      </c>
      <c r="N96" s="324">
        <f>SUM(N95)</f>
        <v>0</v>
      </c>
      <c r="O96" s="326" t="s">
        <v>603</v>
      </c>
    </row>
    <row r="97" spans="1:15" ht="6" customHeight="1" x14ac:dyDescent="0.25"/>
    <row r="98" spans="1:15" ht="16.5" hidden="1" customHeight="1" x14ac:dyDescent="0.25">
      <c r="A98" s="327"/>
      <c r="B98" s="328"/>
      <c r="C98" s="328"/>
      <c r="D98" s="328"/>
      <c r="E98" s="328"/>
      <c r="F98" s="328"/>
      <c r="G98" s="329"/>
      <c r="H98" s="329"/>
      <c r="I98" s="329" t="s">
        <v>67</v>
      </c>
      <c r="J98" s="329"/>
      <c r="K98" s="329"/>
      <c r="L98" s="328"/>
      <c r="M98" s="328"/>
      <c r="N98" s="328"/>
      <c r="O98" s="330"/>
    </row>
    <row r="99" spans="1:15" ht="3.75" customHeight="1" thickBot="1" x14ac:dyDescent="0.3">
      <c r="A99" s="323">
        <v>0</v>
      </c>
      <c r="B99" s="324"/>
      <c r="C99" s="324">
        <v>0</v>
      </c>
      <c r="D99" s="324"/>
      <c r="E99" s="324">
        <v>0</v>
      </c>
      <c r="F99" s="324">
        <v>0</v>
      </c>
      <c r="G99" s="325"/>
      <c r="H99" s="325"/>
      <c r="I99" s="325"/>
      <c r="J99" s="325"/>
      <c r="K99" s="325"/>
      <c r="L99" s="324">
        <f>SUM(L98)</f>
        <v>0</v>
      </c>
      <c r="M99" s="324">
        <f>SUM(M98)</f>
        <v>0</v>
      </c>
      <c r="N99" s="324">
        <f>SUM(N98)</f>
        <v>0</v>
      </c>
      <c r="O99" s="326" t="s">
        <v>604</v>
      </c>
    </row>
    <row r="100" spans="1:15" ht="3.75" customHeight="1" thickBot="1" x14ac:dyDescent="0.3"/>
    <row r="101" spans="1:15" s="54" customFormat="1" ht="15" customHeight="1" thickBot="1" x14ac:dyDescent="0.3">
      <c r="A101" s="335">
        <f>SUM(A100)</f>
        <v>0</v>
      </c>
      <c r="B101" s="336"/>
      <c r="C101" s="336">
        <f>SUM(C100)</f>
        <v>0</v>
      </c>
      <c r="D101" s="336"/>
      <c r="E101" s="336">
        <f>SUM(E99,E96,E92,E88,E84,E80,E53)</f>
        <v>15000</v>
      </c>
      <c r="F101" s="336">
        <f>SUM(F99,F96,F92,F88,F84,F80,F53)</f>
        <v>25000</v>
      </c>
      <c r="G101" s="337"/>
      <c r="H101" s="337"/>
      <c r="I101" s="337"/>
      <c r="J101" s="337"/>
      <c r="K101" s="337"/>
      <c r="L101" s="336">
        <f>SUM(L99,L96,L92,L88,L84,L80,L53)</f>
        <v>0</v>
      </c>
      <c r="M101" s="336">
        <f>SUM(M99,M96,M92,M88,M84,M80,M53)</f>
        <v>0</v>
      </c>
      <c r="N101" s="336">
        <f>SUM(N99,N96,N92,N88,N84,N80,N53)</f>
        <v>0</v>
      </c>
      <c r="O101" s="338" t="s">
        <v>605</v>
      </c>
    </row>
    <row r="102" spans="1:15" ht="3.75" customHeight="1" thickBot="1" x14ac:dyDescent="0.3"/>
    <row r="103" spans="1:15" s="54" customFormat="1" ht="15.75" customHeight="1" thickBot="1" x14ac:dyDescent="0.3">
      <c r="A103" s="335">
        <f>A43-A101</f>
        <v>0</v>
      </c>
      <c r="B103" s="336"/>
      <c r="C103" s="336">
        <f>C43-C101</f>
        <v>0</v>
      </c>
      <c r="D103" s="336"/>
      <c r="E103" s="336">
        <f>E43-E101</f>
        <v>16000</v>
      </c>
      <c r="F103" s="336">
        <f>F43-F101</f>
        <v>0</v>
      </c>
      <c r="G103" s="337"/>
      <c r="H103" s="337"/>
      <c r="I103" s="337"/>
      <c r="J103" s="337"/>
      <c r="K103" s="337"/>
      <c r="L103" s="336">
        <f>L43-L101</f>
        <v>0</v>
      </c>
      <c r="M103" s="336">
        <f>M43-M101</f>
        <v>0</v>
      </c>
      <c r="N103" s="336">
        <f>N43-N101</f>
        <v>0</v>
      </c>
      <c r="O103" s="338" t="s">
        <v>606</v>
      </c>
    </row>
  </sheetData>
  <printOptions headings="1"/>
  <pageMargins left="0.25" right="0.25" top="0.5" bottom="0.5" header="0.3" footer="0.3"/>
  <pageSetup paperSize="5" scale="7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102"/>
  <sheetViews>
    <sheetView topLeftCell="B1" zoomScaleNormal="100" workbookViewId="0">
      <pane ySplit="3" topLeftCell="A4" activePane="bottomLeft" state="frozen"/>
      <selection pane="bottomLeft" activeCell="B1" sqref="B1"/>
    </sheetView>
  </sheetViews>
  <sheetFormatPr defaultColWidth="14.42578125" defaultRowHeight="15.75" x14ac:dyDescent="0.25"/>
  <cols>
    <col min="1" max="1" width="15.7109375" style="1" bestFit="1" customWidth="1"/>
    <col min="2" max="2" width="17.85546875" style="1" customWidth="1"/>
    <col min="3" max="3" width="15.7109375" style="1" bestFit="1" customWidth="1"/>
    <col min="4" max="4" width="0.140625" style="1" customWidth="1"/>
    <col min="5" max="6" width="17" style="1" customWidth="1"/>
    <col min="7" max="7" width="0.7109375" style="1" hidden="1" customWidth="1"/>
    <col min="8" max="9" width="1" style="3" hidden="1" customWidth="1"/>
    <col min="10" max="10" width="14.28515625" style="3" customWidth="1"/>
    <col min="11" max="11" width="56.140625" style="3" bestFit="1" customWidth="1"/>
    <col min="12" max="15" width="17" style="1" customWidth="1"/>
    <col min="16" max="16" width="45.7109375" style="3" customWidth="1"/>
    <col min="17" max="17" width="13.28515625" style="3" bestFit="1" customWidth="1"/>
    <col min="18" max="24" width="8.7109375" style="3" customWidth="1"/>
    <col min="25" max="16384" width="14.42578125" style="3"/>
  </cols>
  <sheetData>
    <row r="1" spans="1:16" x14ac:dyDescent="0.25">
      <c r="A1" s="63" t="s">
        <v>676</v>
      </c>
      <c r="B1" s="64" t="s">
        <v>994</v>
      </c>
      <c r="C1" s="64" t="s">
        <v>1017</v>
      </c>
      <c r="D1" s="436" t="s">
        <v>1031</v>
      </c>
      <c r="E1" s="64" t="s">
        <v>678</v>
      </c>
      <c r="F1" s="64" t="s">
        <v>924</v>
      </c>
      <c r="G1" s="64"/>
      <c r="H1" s="65"/>
      <c r="I1" s="65"/>
      <c r="J1" s="65" t="s">
        <v>0</v>
      </c>
      <c r="K1" s="65"/>
      <c r="L1" s="64" t="s">
        <v>601</v>
      </c>
      <c r="M1" s="64" t="s">
        <v>919</v>
      </c>
      <c r="N1" s="64" t="s">
        <v>918</v>
      </c>
      <c r="O1" s="64" t="s">
        <v>924</v>
      </c>
      <c r="P1" s="66"/>
    </row>
    <row r="2" spans="1:16" ht="3" customHeight="1" x14ac:dyDescent="0.25">
      <c r="A2" s="67"/>
      <c r="B2" s="68"/>
      <c r="C2" s="68"/>
      <c r="D2" s="437"/>
      <c r="E2" s="68"/>
      <c r="F2" s="68"/>
      <c r="G2" s="68"/>
      <c r="H2" s="69"/>
      <c r="I2" s="69"/>
      <c r="J2" s="69"/>
      <c r="K2" s="69"/>
      <c r="L2" s="68"/>
      <c r="M2" s="68"/>
      <c r="N2" s="68"/>
      <c r="O2" s="68"/>
      <c r="P2" s="70"/>
    </row>
    <row r="3" spans="1:16" ht="16.5" thickBot="1" x14ac:dyDescent="0.3">
      <c r="A3" s="71" t="s">
        <v>602</v>
      </c>
      <c r="B3" s="72" t="s">
        <v>602</v>
      </c>
      <c r="C3" s="72" t="s">
        <v>677</v>
      </c>
      <c r="D3" s="438" t="s">
        <v>1033</v>
      </c>
      <c r="E3" s="72" t="s">
        <v>730</v>
      </c>
      <c r="F3" s="72" t="s">
        <v>730</v>
      </c>
      <c r="G3" s="72"/>
      <c r="H3" s="73"/>
      <c r="I3" s="73"/>
      <c r="J3" s="73" t="s">
        <v>540</v>
      </c>
      <c r="K3" s="73"/>
      <c r="L3" s="72" t="s">
        <v>775</v>
      </c>
      <c r="M3" s="72" t="s">
        <v>775</v>
      </c>
      <c r="N3" s="72" t="s">
        <v>775</v>
      </c>
      <c r="O3" s="72" t="s">
        <v>775</v>
      </c>
      <c r="P3" s="74"/>
    </row>
    <row r="4" spans="1:16" ht="3" customHeight="1" thickBot="1" x14ac:dyDescent="0.3"/>
    <row r="5" spans="1:16" ht="16.5" thickBot="1" x14ac:dyDescent="0.3">
      <c r="A5" s="59"/>
      <c r="B5" s="60"/>
      <c r="C5" s="60"/>
      <c r="D5" s="60"/>
      <c r="E5" s="60"/>
      <c r="F5" s="60"/>
      <c r="G5" s="60"/>
      <c r="H5" s="61" t="s">
        <v>171</v>
      </c>
      <c r="I5" s="61"/>
      <c r="J5" s="61"/>
      <c r="K5" s="61"/>
      <c r="L5" s="60"/>
      <c r="M5" s="60"/>
      <c r="N5" s="60"/>
      <c r="O5" s="60"/>
      <c r="P5" s="62"/>
    </row>
    <row r="6" spans="1:16" ht="3" customHeight="1" thickBot="1" x14ac:dyDescent="0.3"/>
    <row r="7" spans="1:16" x14ac:dyDescent="0.25">
      <c r="A7" s="90"/>
      <c r="B7" s="91"/>
      <c r="C7" s="91"/>
      <c r="D7" s="91"/>
      <c r="E7" s="91"/>
      <c r="F7" s="91"/>
      <c r="G7" s="91"/>
      <c r="H7" s="92"/>
      <c r="I7" s="92" t="s">
        <v>1</v>
      </c>
      <c r="J7" s="92"/>
      <c r="K7" s="92"/>
      <c r="L7" s="91"/>
      <c r="M7" s="91"/>
      <c r="N7" s="91"/>
      <c r="O7" s="91"/>
      <c r="P7" s="93"/>
    </row>
    <row r="8" spans="1:16" x14ac:dyDescent="0.25">
      <c r="A8" s="409">
        <v>0</v>
      </c>
      <c r="B8" s="1">
        <v>0</v>
      </c>
      <c r="C8" s="1">
        <f>B102</f>
        <v>-79652</v>
      </c>
      <c r="D8" s="1">
        <f>C102</f>
        <v>-22879.059999999998</v>
      </c>
      <c r="E8" s="1">
        <v>40000</v>
      </c>
      <c r="F8" s="1">
        <v>40000</v>
      </c>
      <c r="J8" s="3" t="s">
        <v>503</v>
      </c>
      <c r="K8" s="3" t="s">
        <v>2</v>
      </c>
      <c r="L8" s="1">
        <v>112100</v>
      </c>
      <c r="M8" s="1">
        <v>112100</v>
      </c>
      <c r="N8" s="1">
        <v>112100</v>
      </c>
      <c r="O8" s="1">
        <f>D102</f>
        <v>-1988.6500000000015</v>
      </c>
      <c r="P8" s="10"/>
    </row>
    <row r="9" spans="1:16" ht="15" customHeight="1" thickBot="1" x14ac:dyDescent="0.3">
      <c r="A9" s="416">
        <f>SUM(A7)</f>
        <v>0</v>
      </c>
      <c r="B9" s="95">
        <v>0</v>
      </c>
      <c r="C9" s="95">
        <f>SUM(C8)</f>
        <v>-79652</v>
      </c>
      <c r="D9" s="95">
        <f>SUM(D8)</f>
        <v>-22879.059999999998</v>
      </c>
      <c r="E9" s="95">
        <f>SUM(E8)</f>
        <v>40000</v>
      </c>
      <c r="F9" s="95">
        <f>SUM(F8)</f>
        <v>40000</v>
      </c>
      <c r="G9" s="95"/>
      <c r="H9" s="96"/>
      <c r="I9" s="96"/>
      <c r="J9" s="96"/>
      <c r="K9" s="96"/>
      <c r="L9" s="95">
        <f>SUM(L8)</f>
        <v>112100</v>
      </c>
      <c r="M9" s="95">
        <f>SUM(M8)</f>
        <v>112100</v>
      </c>
      <c r="N9" s="95">
        <f>SUM(N8)</f>
        <v>112100</v>
      </c>
      <c r="O9" s="95">
        <f>SUM(O8)</f>
        <v>-1988.6500000000015</v>
      </c>
      <c r="P9" s="97" t="s">
        <v>600</v>
      </c>
    </row>
    <row r="10" spans="1:16" ht="3" customHeight="1" thickBot="1" x14ac:dyDescent="0.3">
      <c r="A10" s="411"/>
    </row>
    <row r="11" spans="1:16" x14ac:dyDescent="0.25">
      <c r="A11" s="417"/>
      <c r="B11" s="91"/>
      <c r="C11" s="91"/>
      <c r="D11" s="91"/>
      <c r="E11" s="91"/>
      <c r="F11" s="91"/>
      <c r="G11" s="91"/>
      <c r="H11" s="92"/>
      <c r="I11" s="92" t="s">
        <v>3</v>
      </c>
      <c r="J11" s="92"/>
      <c r="K11" s="92"/>
      <c r="L11" s="91"/>
      <c r="M11" s="91"/>
      <c r="N11" s="91"/>
      <c r="O11" s="91"/>
      <c r="P11" s="93"/>
    </row>
    <row r="12" spans="1:16" x14ac:dyDescent="0.25">
      <c r="A12" s="409">
        <v>1000</v>
      </c>
      <c r="B12" s="420" t="s">
        <v>1002</v>
      </c>
      <c r="C12" s="1">
        <v>0</v>
      </c>
      <c r="E12" s="1">
        <v>1000</v>
      </c>
      <c r="F12" s="1">
        <v>1000</v>
      </c>
      <c r="J12" s="3" t="s">
        <v>504</v>
      </c>
      <c r="K12" s="3" t="s">
        <v>4</v>
      </c>
      <c r="L12" s="1">
        <v>1250</v>
      </c>
      <c r="M12" s="1">
        <v>1250</v>
      </c>
      <c r="N12" s="1">
        <v>1250</v>
      </c>
      <c r="O12" s="1">
        <v>0</v>
      </c>
      <c r="P12" s="10"/>
    </row>
    <row r="13" spans="1:16" x14ac:dyDescent="0.25">
      <c r="A13" s="418">
        <v>0</v>
      </c>
      <c r="B13" s="99">
        <v>9900</v>
      </c>
      <c r="C13" s="99">
        <v>0</v>
      </c>
      <c r="D13" s="99"/>
      <c r="E13" s="99">
        <v>500</v>
      </c>
      <c r="F13" s="99">
        <v>500</v>
      </c>
      <c r="G13" s="99"/>
      <c r="H13" s="100"/>
      <c r="I13" s="100"/>
      <c r="J13" s="100" t="s">
        <v>505</v>
      </c>
      <c r="K13" s="100" t="s">
        <v>68</v>
      </c>
      <c r="L13" s="99">
        <v>0</v>
      </c>
      <c r="M13" s="99">
        <v>0</v>
      </c>
      <c r="N13" s="99">
        <v>0</v>
      </c>
      <c r="O13" s="99">
        <v>0</v>
      </c>
      <c r="P13" s="101"/>
    </row>
    <row r="14" spans="1:16" x14ac:dyDescent="0.25">
      <c r="A14" s="409">
        <v>0</v>
      </c>
      <c r="C14" s="1">
        <v>0</v>
      </c>
      <c r="E14" s="1">
        <v>100</v>
      </c>
      <c r="F14" s="1">
        <v>100</v>
      </c>
      <c r="J14" s="3" t="s">
        <v>506</v>
      </c>
      <c r="K14" s="3" t="s">
        <v>69</v>
      </c>
      <c r="L14" s="1">
        <v>0</v>
      </c>
      <c r="M14" s="1">
        <v>0</v>
      </c>
      <c r="N14" s="1">
        <v>0</v>
      </c>
      <c r="O14" s="1">
        <v>0</v>
      </c>
      <c r="P14" s="10"/>
    </row>
    <row r="15" spans="1:16" x14ac:dyDescent="0.25">
      <c r="A15" s="418">
        <v>0</v>
      </c>
      <c r="B15" s="421" t="s">
        <v>1003</v>
      </c>
      <c r="C15" s="99">
        <v>0</v>
      </c>
      <c r="D15" s="99"/>
      <c r="E15" s="99">
        <v>0</v>
      </c>
      <c r="F15" s="99">
        <v>0</v>
      </c>
      <c r="G15" s="99"/>
      <c r="H15" s="100"/>
      <c r="I15" s="100"/>
      <c r="J15" s="100" t="s">
        <v>507</v>
      </c>
      <c r="K15" s="100" t="s">
        <v>70</v>
      </c>
      <c r="L15" s="99">
        <v>0</v>
      </c>
      <c r="M15" s="99">
        <v>0</v>
      </c>
      <c r="N15" s="99">
        <v>0</v>
      </c>
      <c r="O15" s="99">
        <v>0</v>
      </c>
      <c r="P15" s="101"/>
    </row>
    <row r="16" spans="1:16" x14ac:dyDescent="0.25">
      <c r="A16" s="409">
        <v>0</v>
      </c>
      <c r="B16" s="1">
        <v>1421</v>
      </c>
      <c r="C16" s="1">
        <v>0</v>
      </c>
      <c r="E16" s="1">
        <v>0</v>
      </c>
      <c r="F16" s="1">
        <v>0</v>
      </c>
      <c r="J16" s="3" t="s">
        <v>508</v>
      </c>
      <c r="K16" s="3" t="s">
        <v>108</v>
      </c>
      <c r="L16" s="1">
        <v>0</v>
      </c>
      <c r="M16" s="1">
        <v>0</v>
      </c>
      <c r="N16" s="1">
        <v>0</v>
      </c>
      <c r="O16" s="1">
        <v>0</v>
      </c>
      <c r="P16" s="10"/>
    </row>
    <row r="17" spans="1:16" ht="15" customHeight="1" thickBot="1" x14ac:dyDescent="0.3">
      <c r="A17" s="416">
        <f>SUM(A12:A16)</f>
        <v>1000</v>
      </c>
      <c r="B17" s="95">
        <f>B13+B16</f>
        <v>11321</v>
      </c>
      <c r="C17" s="95">
        <f>SUM(C12:C16)</f>
        <v>0</v>
      </c>
      <c r="D17" s="95">
        <f>SUM(D12:D16)</f>
        <v>0</v>
      </c>
      <c r="E17" s="95">
        <f>SUM(E12:E16)</f>
        <v>1600</v>
      </c>
      <c r="F17" s="95">
        <f>SUM(F12:F16)</f>
        <v>1600</v>
      </c>
      <c r="G17" s="95"/>
      <c r="H17" s="96"/>
      <c r="I17" s="96"/>
      <c r="J17" s="96"/>
      <c r="K17" s="96"/>
      <c r="L17" s="95">
        <f>SUM(L12:L16)</f>
        <v>1250</v>
      </c>
      <c r="M17" s="95">
        <f>SUM(M12:M16)</f>
        <v>1250</v>
      </c>
      <c r="N17" s="95">
        <f>SUM(N12:N16)</f>
        <v>1250</v>
      </c>
      <c r="O17" s="95">
        <f>SUM(O12:O16)</f>
        <v>0</v>
      </c>
      <c r="P17" s="97" t="s">
        <v>599</v>
      </c>
    </row>
    <row r="18" spans="1:16" ht="3" customHeight="1" thickBot="1" x14ac:dyDescent="0.3">
      <c r="A18" s="411"/>
    </row>
    <row r="19" spans="1:16" x14ac:dyDescent="0.25">
      <c r="A19" s="417"/>
      <c r="B19" s="91"/>
      <c r="C19" s="91"/>
      <c r="D19" s="91"/>
      <c r="E19" s="91"/>
      <c r="F19" s="91"/>
      <c r="G19" s="91"/>
      <c r="H19" s="92"/>
      <c r="I19" s="92" t="s">
        <v>20</v>
      </c>
      <c r="J19" s="92"/>
      <c r="K19" s="92"/>
      <c r="L19" s="91"/>
      <c r="M19" s="91"/>
      <c r="N19" s="91"/>
      <c r="O19" s="91"/>
      <c r="P19" s="93"/>
    </row>
    <row r="20" spans="1:16" ht="15" customHeight="1" x14ac:dyDescent="0.25">
      <c r="A20" s="409">
        <v>0</v>
      </c>
      <c r="C20" s="1">
        <v>1000</v>
      </c>
      <c r="D20" s="1">
        <v>1000</v>
      </c>
      <c r="E20" s="1">
        <v>26000</v>
      </c>
      <c r="F20" s="1">
        <v>26000</v>
      </c>
      <c r="J20" s="3" t="s">
        <v>509</v>
      </c>
      <c r="K20" s="3" t="s">
        <v>71</v>
      </c>
      <c r="L20" s="1">
        <v>0</v>
      </c>
      <c r="M20" s="1">
        <v>0</v>
      </c>
      <c r="N20" s="1">
        <v>0</v>
      </c>
      <c r="O20" s="1">
        <v>1000</v>
      </c>
      <c r="P20" s="10"/>
    </row>
    <row r="21" spans="1:16" ht="15" customHeight="1" x14ac:dyDescent="0.25">
      <c r="A21" s="418">
        <v>0</v>
      </c>
      <c r="B21" s="99"/>
      <c r="C21" s="99">
        <v>0</v>
      </c>
      <c r="D21" s="99"/>
      <c r="E21" s="99">
        <v>20000</v>
      </c>
      <c r="F21" s="99">
        <v>20000</v>
      </c>
      <c r="G21" s="99"/>
      <c r="H21" s="100"/>
      <c r="I21" s="100"/>
      <c r="J21" s="100" t="s">
        <v>701</v>
      </c>
      <c r="K21" s="100" t="s">
        <v>615</v>
      </c>
      <c r="L21" s="99">
        <v>0</v>
      </c>
      <c r="M21" s="99">
        <v>0</v>
      </c>
      <c r="N21" s="99">
        <v>0</v>
      </c>
      <c r="O21" s="99">
        <v>0</v>
      </c>
      <c r="P21" s="101"/>
    </row>
    <row r="22" spans="1:16" ht="15" customHeight="1" x14ac:dyDescent="0.25">
      <c r="A22" s="409">
        <v>0</v>
      </c>
      <c r="C22" s="1">
        <v>0</v>
      </c>
      <c r="D22" s="1">
        <v>0</v>
      </c>
      <c r="E22" s="1">
        <v>240000</v>
      </c>
      <c r="F22" s="1">
        <v>240000</v>
      </c>
      <c r="J22" s="3" t="s">
        <v>763</v>
      </c>
      <c r="K22" s="3" t="s">
        <v>899</v>
      </c>
      <c r="L22" s="1">
        <v>0</v>
      </c>
      <c r="M22" s="1">
        <v>0</v>
      </c>
      <c r="N22" s="1">
        <v>0</v>
      </c>
      <c r="O22" s="1">
        <v>0</v>
      </c>
      <c r="P22" s="10"/>
    </row>
    <row r="23" spans="1:16" ht="15" customHeight="1" x14ac:dyDescent="0.25">
      <c r="A23" s="418">
        <v>0</v>
      </c>
      <c r="B23" s="99"/>
      <c r="C23" s="99">
        <v>0</v>
      </c>
      <c r="D23" s="99">
        <v>25000</v>
      </c>
      <c r="E23" s="99">
        <v>0</v>
      </c>
      <c r="F23" s="99">
        <v>0</v>
      </c>
      <c r="G23" s="99"/>
      <c r="H23" s="100"/>
      <c r="I23" s="100"/>
      <c r="J23" s="100" t="s">
        <v>891</v>
      </c>
      <c r="K23" s="100" t="s">
        <v>889</v>
      </c>
      <c r="L23" s="99">
        <v>0</v>
      </c>
      <c r="M23" s="99">
        <v>0</v>
      </c>
      <c r="N23" s="99">
        <v>0</v>
      </c>
      <c r="O23" s="99">
        <v>0</v>
      </c>
      <c r="P23" s="101"/>
    </row>
    <row r="24" spans="1:16" ht="16.5" thickBot="1" x14ac:dyDescent="0.3">
      <c r="A24" s="416">
        <f>SUM(A20:A23)</f>
        <v>0</v>
      </c>
      <c r="B24" s="95">
        <f>SUM(B19:B23)</f>
        <v>0</v>
      </c>
      <c r="C24" s="95">
        <f>SUM(C20:C23)</f>
        <v>1000</v>
      </c>
      <c r="D24" s="95">
        <f>SUM(D20:D23)</f>
        <v>26000</v>
      </c>
      <c r="E24" s="95">
        <f>SUM(E20:E23)</f>
        <v>286000</v>
      </c>
      <c r="F24" s="95">
        <f>SUM(F20:F23)</f>
        <v>286000</v>
      </c>
      <c r="G24" s="95"/>
      <c r="H24" s="96"/>
      <c r="I24" s="96"/>
      <c r="J24" s="96"/>
      <c r="K24" s="96"/>
      <c r="L24" s="95">
        <f>SUM(L20:L23)</f>
        <v>0</v>
      </c>
      <c r="M24" s="95">
        <f>SUM(M20:M23)</f>
        <v>0</v>
      </c>
      <c r="N24" s="95">
        <f>SUM(N20:N23)</f>
        <v>0</v>
      </c>
      <c r="O24" s="95">
        <f>SUM(O20:O23)</f>
        <v>1000</v>
      </c>
      <c r="P24" s="97" t="s">
        <v>598</v>
      </c>
    </row>
    <row r="25" spans="1:16" ht="3" customHeight="1" thickBot="1" x14ac:dyDescent="0.3">
      <c r="A25" s="411"/>
    </row>
    <row r="26" spans="1:16" x14ac:dyDescent="0.25">
      <c r="A26" s="417"/>
      <c r="B26" s="91"/>
      <c r="C26" s="91"/>
      <c r="D26" s="91"/>
      <c r="E26" s="91"/>
      <c r="F26" s="91"/>
      <c r="G26" s="91"/>
      <c r="H26" s="92"/>
      <c r="I26" s="92" t="s">
        <v>23</v>
      </c>
      <c r="J26" s="92"/>
      <c r="K26" s="92"/>
      <c r="L26" s="91"/>
      <c r="M26" s="91"/>
      <c r="N26" s="91"/>
      <c r="O26" s="91"/>
      <c r="P26" s="93"/>
    </row>
    <row r="27" spans="1:16" ht="16.5" thickBot="1" x14ac:dyDescent="0.3">
      <c r="A27" s="416">
        <v>0</v>
      </c>
      <c r="B27" s="95"/>
      <c r="C27" s="95">
        <v>0</v>
      </c>
      <c r="D27" s="95"/>
      <c r="E27" s="95">
        <v>0</v>
      </c>
      <c r="F27" s="95">
        <v>0</v>
      </c>
      <c r="G27" s="95"/>
      <c r="H27" s="96"/>
      <c r="I27" s="96"/>
      <c r="J27" s="96"/>
      <c r="K27" s="96"/>
      <c r="L27" s="95">
        <f>SUM(L26)</f>
        <v>0</v>
      </c>
      <c r="M27" s="95">
        <f>SUM(M26)</f>
        <v>0</v>
      </c>
      <c r="N27" s="95">
        <f>SUM(N26)</f>
        <v>0</v>
      </c>
      <c r="O27" s="95">
        <f>SUM(O26)</f>
        <v>0</v>
      </c>
      <c r="P27" s="97" t="s">
        <v>616</v>
      </c>
    </row>
    <row r="28" spans="1:16" ht="3" customHeight="1" thickBot="1" x14ac:dyDescent="0.3">
      <c r="A28" s="411"/>
    </row>
    <row r="29" spans="1:16" x14ac:dyDescent="0.25">
      <c r="A29" s="417"/>
      <c r="B29" s="91"/>
      <c r="C29" s="91"/>
      <c r="D29" s="91"/>
      <c r="E29" s="91"/>
      <c r="F29" s="91"/>
      <c r="G29" s="91"/>
      <c r="H29" s="92"/>
      <c r="I29" s="92" t="s">
        <v>24</v>
      </c>
      <c r="J29" s="92"/>
      <c r="K29" s="92"/>
      <c r="L29" s="91"/>
      <c r="M29" s="91"/>
      <c r="N29" s="91"/>
      <c r="O29" s="91"/>
      <c r="P29" s="93"/>
    </row>
    <row r="30" spans="1:16" x14ac:dyDescent="0.25">
      <c r="A30" s="409">
        <v>125000</v>
      </c>
      <c r="C30" s="1">
        <v>125000</v>
      </c>
      <c r="D30" s="1">
        <v>50000</v>
      </c>
      <c r="E30" s="1">
        <v>75000</v>
      </c>
      <c r="F30" s="1">
        <v>55000</v>
      </c>
      <c r="J30" s="3" t="s">
        <v>510</v>
      </c>
      <c r="K30" s="3" t="s">
        <v>892</v>
      </c>
      <c r="L30" s="1">
        <v>55000</v>
      </c>
      <c r="M30" s="1">
        <v>55000</v>
      </c>
      <c r="N30" s="1">
        <v>55000</v>
      </c>
      <c r="O30" s="1">
        <v>118000</v>
      </c>
      <c r="P30" s="10"/>
    </row>
    <row r="31" spans="1:16" x14ac:dyDescent="0.25">
      <c r="A31" s="418">
        <v>0</v>
      </c>
      <c r="B31" s="99"/>
      <c r="C31" s="99">
        <v>0</v>
      </c>
      <c r="D31" s="99"/>
      <c r="E31" s="99">
        <f>'500 HM'!F57</f>
        <v>0</v>
      </c>
      <c r="F31" s="99">
        <f>'500 HM'!G57</f>
        <v>0</v>
      </c>
      <c r="G31" s="99"/>
      <c r="H31" s="100"/>
      <c r="I31" s="100"/>
      <c r="J31" s="100" t="s">
        <v>511</v>
      </c>
      <c r="K31" s="100" t="s">
        <v>25</v>
      </c>
      <c r="L31" s="99">
        <v>0</v>
      </c>
      <c r="M31" s="99">
        <v>0</v>
      </c>
      <c r="N31" s="99">
        <f>'500 HM'!M57</f>
        <v>0</v>
      </c>
      <c r="O31" s="99">
        <v>30000</v>
      </c>
      <c r="P31" s="101"/>
    </row>
    <row r="32" spans="1:16" x14ac:dyDescent="0.25">
      <c r="A32" s="409">
        <v>0</v>
      </c>
      <c r="C32" s="1">
        <v>0</v>
      </c>
      <c r="E32" s="1">
        <f>'510 MJ'!F61</f>
        <v>0</v>
      </c>
      <c r="F32" s="1">
        <f>'510 MJ'!G61</f>
        <v>0</v>
      </c>
      <c r="J32" s="3" t="s">
        <v>512</v>
      </c>
      <c r="K32" s="3" t="s">
        <v>26</v>
      </c>
      <c r="L32" s="1">
        <v>0</v>
      </c>
      <c r="M32" s="1">
        <v>0</v>
      </c>
      <c r="N32" s="1">
        <f>'510 MJ'!M61</f>
        <v>0</v>
      </c>
      <c r="O32" s="1">
        <f>'510 MJ'!O61</f>
        <v>0</v>
      </c>
      <c r="P32" s="10"/>
    </row>
    <row r="33" spans="1:16" ht="16.5" thickBot="1" x14ac:dyDescent="0.3">
      <c r="A33" s="416">
        <f t="shared" ref="A33:F33" si="0">SUM(A30:A32)</f>
        <v>125000</v>
      </c>
      <c r="B33" s="95">
        <f t="shared" si="0"/>
        <v>0</v>
      </c>
      <c r="C33" s="95">
        <f t="shared" si="0"/>
        <v>125000</v>
      </c>
      <c r="D33" s="95">
        <f t="shared" si="0"/>
        <v>50000</v>
      </c>
      <c r="E33" s="95">
        <f t="shared" si="0"/>
        <v>75000</v>
      </c>
      <c r="F33" s="95">
        <f t="shared" si="0"/>
        <v>55000</v>
      </c>
      <c r="G33" s="95"/>
      <c r="H33" s="96"/>
      <c r="I33" s="96"/>
      <c r="J33" s="96"/>
      <c r="K33" s="96"/>
      <c r="L33" s="95">
        <f>SUM(L30:L32)</f>
        <v>55000</v>
      </c>
      <c r="M33" s="95">
        <f>SUM(M30:M32)</f>
        <v>55000</v>
      </c>
      <c r="N33" s="95">
        <f>SUM(N30:N32)</f>
        <v>55000</v>
      </c>
      <c r="O33" s="95">
        <f>SUM(O30:O32)</f>
        <v>148000</v>
      </c>
      <c r="P33" s="97" t="s">
        <v>596</v>
      </c>
    </row>
    <row r="34" spans="1:16" ht="3" customHeight="1" thickBot="1" x14ac:dyDescent="0.3">
      <c r="A34" s="411"/>
    </row>
    <row r="35" spans="1:16" x14ac:dyDescent="0.25">
      <c r="A35" s="417"/>
      <c r="B35" s="91"/>
      <c r="C35" s="91"/>
      <c r="D35" s="91"/>
      <c r="E35" s="91"/>
      <c r="F35" s="91"/>
      <c r="G35" s="91"/>
      <c r="H35" s="92"/>
      <c r="I35" s="92" t="s">
        <v>27</v>
      </c>
      <c r="J35" s="92"/>
      <c r="K35" s="92"/>
      <c r="L35" s="91"/>
      <c r="M35" s="91"/>
      <c r="N35" s="91"/>
      <c r="O35" s="91"/>
      <c r="P35" s="93"/>
    </row>
    <row r="36" spans="1:16" x14ac:dyDescent="0.25">
      <c r="A36" s="409">
        <v>420.58</v>
      </c>
      <c r="C36" s="1">
        <v>307</v>
      </c>
      <c r="D36" s="1">
        <v>170</v>
      </c>
      <c r="E36" s="1">
        <v>7500</v>
      </c>
      <c r="F36" s="1">
        <v>7500</v>
      </c>
      <c r="J36" s="3" t="s">
        <v>513</v>
      </c>
      <c r="K36" s="3" t="s">
        <v>28</v>
      </c>
      <c r="L36" s="1">
        <v>0</v>
      </c>
      <c r="M36" s="1">
        <v>0</v>
      </c>
      <c r="N36" s="1">
        <v>0</v>
      </c>
      <c r="O36" s="1">
        <v>1000</v>
      </c>
      <c r="P36" s="10"/>
    </row>
    <row r="37" spans="1:16" x14ac:dyDescent="0.25">
      <c r="A37" s="418">
        <v>0</v>
      </c>
      <c r="B37" s="99"/>
      <c r="C37" s="99">
        <v>1000</v>
      </c>
      <c r="D37" s="99">
        <v>1000</v>
      </c>
      <c r="E37" s="99">
        <v>0</v>
      </c>
      <c r="F37" s="99">
        <v>0</v>
      </c>
      <c r="G37" s="99"/>
      <c r="H37" s="100"/>
      <c r="I37" s="100"/>
      <c r="J37" s="100" t="s">
        <v>839</v>
      </c>
      <c r="K37" s="100" t="s">
        <v>765</v>
      </c>
      <c r="L37" s="99">
        <v>0</v>
      </c>
      <c r="M37" s="99">
        <v>0</v>
      </c>
      <c r="N37" s="99">
        <v>0</v>
      </c>
      <c r="O37" s="99">
        <v>1000</v>
      </c>
      <c r="P37" s="101"/>
    </row>
    <row r="38" spans="1:16" ht="16.5" thickBot="1" x14ac:dyDescent="0.3">
      <c r="A38" s="416">
        <f>SUM(A36:A37)</f>
        <v>420.58</v>
      </c>
      <c r="B38" s="95"/>
      <c r="C38" s="95">
        <f>SUM(C36:C37)</f>
        <v>1307</v>
      </c>
      <c r="D38" s="95">
        <f>SUM(D36:D37)</f>
        <v>1170</v>
      </c>
      <c r="E38" s="95">
        <f>SUM(E36:E37)</f>
        <v>7500</v>
      </c>
      <c r="F38" s="95">
        <f>SUM(F36:F37)</f>
        <v>7500</v>
      </c>
      <c r="G38" s="95"/>
      <c r="H38" s="96"/>
      <c r="I38" s="96"/>
      <c r="J38" s="96"/>
      <c r="K38" s="96"/>
      <c r="L38" s="95">
        <f>SUM(L36:L37)</f>
        <v>0</v>
      </c>
      <c r="M38" s="95">
        <f>SUM(M36:M37)</f>
        <v>0</v>
      </c>
      <c r="N38" s="95">
        <f>SUM(N36:N37)</f>
        <v>0</v>
      </c>
      <c r="O38" s="95">
        <f>SUM(O36:O37)</f>
        <v>2000</v>
      </c>
      <c r="P38" s="97" t="s">
        <v>773</v>
      </c>
    </row>
    <row r="39" spans="1:16" ht="3" customHeight="1" thickBot="1" x14ac:dyDescent="0.3">
      <c r="A39" s="411"/>
    </row>
    <row r="40" spans="1:16" x14ac:dyDescent="0.25">
      <c r="A40" s="417"/>
      <c r="B40" s="91"/>
      <c r="C40" s="91"/>
      <c r="D40" s="91"/>
      <c r="E40" s="91"/>
      <c r="F40" s="91"/>
      <c r="G40" s="91"/>
      <c r="H40" s="92"/>
      <c r="I40" s="92" t="s">
        <v>29</v>
      </c>
      <c r="J40" s="92"/>
      <c r="K40" s="92"/>
      <c r="L40" s="91"/>
      <c r="M40" s="91"/>
      <c r="N40" s="91"/>
      <c r="O40" s="91"/>
      <c r="P40" s="93"/>
    </row>
    <row r="41" spans="1:16" ht="16.5" thickBot="1" x14ac:dyDescent="0.3">
      <c r="A41" s="416">
        <v>0</v>
      </c>
      <c r="B41" s="95"/>
      <c r="C41" s="95">
        <v>0</v>
      </c>
      <c r="D41" s="95"/>
      <c r="E41" s="95">
        <v>0</v>
      </c>
      <c r="F41" s="95">
        <v>0</v>
      </c>
      <c r="G41" s="95"/>
      <c r="H41" s="96"/>
      <c r="I41" s="96"/>
      <c r="J41" s="96"/>
      <c r="K41" s="96"/>
      <c r="L41" s="95">
        <f>SUM(L40)</f>
        <v>0</v>
      </c>
      <c r="M41" s="95">
        <f>SUM(M40)</f>
        <v>0</v>
      </c>
      <c r="N41" s="95">
        <f>SUM(N40)</f>
        <v>0</v>
      </c>
      <c r="O41" s="95">
        <f>SUM(O40)</f>
        <v>0</v>
      </c>
      <c r="P41" s="97" t="s">
        <v>594</v>
      </c>
    </row>
    <row r="42" spans="1:16" ht="3" customHeight="1" thickBot="1" x14ac:dyDescent="0.3">
      <c r="A42" s="411"/>
    </row>
    <row r="43" spans="1:16" ht="15" customHeight="1" thickBot="1" x14ac:dyDescent="0.3">
      <c r="A43" s="419">
        <f>SUM(A17,A24,A27,A33,A38,A41,A9)</f>
        <v>126420.58</v>
      </c>
      <c r="B43" s="422">
        <f>SUM(B17,B24,B27,B33,B38,B41,B9)</f>
        <v>11321</v>
      </c>
      <c r="C43" s="60">
        <f>SUM(C9,C17,C24,C27,C33,C38,C41)</f>
        <v>47655</v>
      </c>
      <c r="D43" s="60">
        <f>SUM(D9,D17,D24,D27,D33,D38,D41)</f>
        <v>54290.94</v>
      </c>
      <c r="E43" s="60">
        <f>SUM(E9,E17,E24,E27,E33,E38,E41)</f>
        <v>410100</v>
      </c>
      <c r="F43" s="60">
        <f>SUM(F9,F17,F24,F27,F33,F38,F41)</f>
        <v>390100</v>
      </c>
      <c r="G43" s="60"/>
      <c r="H43" s="61"/>
      <c r="I43" s="61"/>
      <c r="J43" s="61"/>
      <c r="K43" s="61"/>
      <c r="L43" s="60">
        <f>SUM(L9,L17,L24,L27,L33,L38,L41)</f>
        <v>168350</v>
      </c>
      <c r="M43" s="60">
        <f>SUM(M9,M17,M24,M27,M33,M38,M41)</f>
        <v>168350</v>
      </c>
      <c r="N43" s="60">
        <f>SUM(N9,N17,N24,N27,N33,N38,N41)</f>
        <v>168350</v>
      </c>
      <c r="O43" s="60">
        <f>SUM(O9,O17,O24,O27,O33,O38,O41)</f>
        <v>149011.35</v>
      </c>
      <c r="P43" s="62" t="s">
        <v>595</v>
      </c>
    </row>
    <row r="44" spans="1:16" ht="3" customHeight="1" thickBot="1" x14ac:dyDescent="0.3">
      <c r="A44" s="411"/>
    </row>
    <row r="45" spans="1:16" ht="16.5" thickBot="1" x14ac:dyDescent="0.3">
      <c r="A45" s="419"/>
      <c r="B45" s="60"/>
      <c r="C45" s="60"/>
      <c r="D45" s="60"/>
      <c r="E45" s="60"/>
      <c r="F45" s="60"/>
      <c r="G45" s="60"/>
      <c r="H45" s="61" t="s">
        <v>173</v>
      </c>
      <c r="I45" s="61"/>
      <c r="J45" s="61"/>
      <c r="K45" s="61"/>
      <c r="L45" s="60"/>
      <c r="M45" s="60"/>
      <c r="N45" s="60"/>
      <c r="O45" s="60"/>
      <c r="P45" s="62"/>
    </row>
    <row r="46" spans="1:16" ht="3" customHeight="1" thickBot="1" x14ac:dyDescent="0.3">
      <c r="A46" s="411"/>
    </row>
    <row r="47" spans="1:16" x14ac:dyDescent="0.25">
      <c r="A47" s="417"/>
      <c r="B47" s="423" t="s">
        <v>998</v>
      </c>
      <c r="C47" s="91"/>
      <c r="D47" s="91"/>
      <c r="E47" s="91"/>
      <c r="F47" s="91"/>
      <c r="G47" s="91"/>
      <c r="H47" s="92"/>
      <c r="I47" s="92" t="s">
        <v>592</v>
      </c>
      <c r="J47" s="92"/>
      <c r="K47" s="92"/>
      <c r="L47" s="91"/>
      <c r="M47" s="91"/>
      <c r="N47" s="91"/>
      <c r="O47" s="91"/>
      <c r="P47" s="93"/>
    </row>
    <row r="48" spans="1:16" ht="16.5" customHeight="1" x14ac:dyDescent="0.25">
      <c r="A48" s="409">
        <v>1424.19</v>
      </c>
      <c r="B48" s="1">
        <v>37941</v>
      </c>
      <c r="C48" s="99">
        <v>26097.119999999999</v>
      </c>
      <c r="D48" s="99">
        <v>26944.080000000002</v>
      </c>
      <c r="E48" s="99">
        <v>41000</v>
      </c>
      <c r="F48" s="99">
        <v>41000</v>
      </c>
      <c r="G48" s="99"/>
      <c r="H48" s="100"/>
      <c r="I48" s="100"/>
      <c r="J48" s="100" t="s">
        <v>861</v>
      </c>
      <c r="K48" s="100" t="s">
        <v>541</v>
      </c>
      <c r="L48" s="99">
        <v>41000</v>
      </c>
      <c r="M48" s="99">
        <v>41000</v>
      </c>
      <c r="N48" s="99">
        <v>41000</v>
      </c>
      <c r="O48" s="99">
        <v>28000</v>
      </c>
      <c r="P48" s="101"/>
    </row>
    <row r="49" spans="1:16" ht="16.5" customHeight="1" x14ac:dyDescent="0.25">
      <c r="A49" s="409">
        <v>0</v>
      </c>
      <c r="B49" s="3"/>
      <c r="C49" s="1">
        <v>0</v>
      </c>
      <c r="D49" s="3"/>
      <c r="E49" s="1">
        <v>0</v>
      </c>
      <c r="F49" s="1">
        <v>0</v>
      </c>
      <c r="G49" s="3"/>
      <c r="J49" s="3" t="s">
        <v>912</v>
      </c>
      <c r="K49" s="3" t="s">
        <v>59</v>
      </c>
      <c r="L49" s="344">
        <v>0</v>
      </c>
      <c r="M49" s="344">
        <v>3500</v>
      </c>
      <c r="N49" s="344">
        <v>3500</v>
      </c>
      <c r="O49" s="344">
        <v>100</v>
      </c>
      <c r="P49" s="24"/>
    </row>
    <row r="50" spans="1:16" ht="16.5" customHeight="1" x14ac:dyDescent="0.25">
      <c r="A50" s="418">
        <v>34740.79</v>
      </c>
      <c r="B50" s="99"/>
      <c r="C50" s="99">
        <v>0</v>
      </c>
      <c r="D50" s="99"/>
      <c r="E50" s="99">
        <v>0</v>
      </c>
      <c r="F50" s="99">
        <v>0</v>
      </c>
      <c r="G50" s="99"/>
      <c r="H50" s="100"/>
      <c r="I50" s="100"/>
      <c r="J50" s="100" t="s">
        <v>611</v>
      </c>
      <c r="K50" s="100" t="s">
        <v>607</v>
      </c>
      <c r="L50" s="99">
        <v>0</v>
      </c>
      <c r="M50" s="99">
        <v>0</v>
      </c>
      <c r="N50" s="99">
        <v>0</v>
      </c>
      <c r="O50" s="99">
        <v>0</v>
      </c>
      <c r="P50" s="101"/>
    </row>
    <row r="51" spans="1:16" ht="16.5" customHeight="1" x14ac:dyDescent="0.25">
      <c r="A51" s="409">
        <v>0</v>
      </c>
      <c r="C51" s="1">
        <v>0</v>
      </c>
      <c r="E51" s="1">
        <v>300</v>
      </c>
      <c r="F51" s="1">
        <v>300</v>
      </c>
      <c r="J51" s="3" t="s">
        <v>612</v>
      </c>
      <c r="K51" s="3" t="s">
        <v>608</v>
      </c>
      <c r="L51" s="1">
        <v>300</v>
      </c>
      <c r="M51" s="1">
        <v>300</v>
      </c>
      <c r="N51" s="1">
        <v>300</v>
      </c>
      <c r="O51" s="1">
        <v>300</v>
      </c>
      <c r="P51" s="10"/>
    </row>
    <row r="52" spans="1:16" ht="16.5" customHeight="1" x14ac:dyDescent="0.25">
      <c r="A52" s="418">
        <v>0</v>
      </c>
      <c r="B52" s="99"/>
      <c r="C52" s="99">
        <v>12951.14</v>
      </c>
      <c r="D52" s="99"/>
      <c r="E52" s="99">
        <v>17000</v>
      </c>
      <c r="F52" s="99">
        <v>17000</v>
      </c>
      <c r="G52" s="99"/>
      <c r="H52" s="100"/>
      <c r="I52" s="100"/>
      <c r="J52" s="100" t="s">
        <v>613</v>
      </c>
      <c r="K52" s="100" t="s">
        <v>609</v>
      </c>
      <c r="L52" s="99">
        <v>17000</v>
      </c>
      <c r="M52" s="99">
        <v>17000</v>
      </c>
      <c r="N52" s="99">
        <v>17000</v>
      </c>
      <c r="O52" s="99"/>
      <c r="P52" s="101"/>
    </row>
    <row r="53" spans="1:16" ht="16.149999999999999" customHeight="1" x14ac:dyDescent="0.25">
      <c r="A53" s="409">
        <v>3698.22</v>
      </c>
      <c r="C53" s="1">
        <v>1889.94</v>
      </c>
      <c r="D53" s="1">
        <v>14797.08</v>
      </c>
      <c r="E53" s="1">
        <v>4700</v>
      </c>
      <c r="F53" s="1">
        <v>4700</v>
      </c>
      <c r="J53" s="3" t="s">
        <v>614</v>
      </c>
      <c r="K53" s="3" t="s">
        <v>610</v>
      </c>
      <c r="L53" s="1">
        <v>4700</v>
      </c>
      <c r="M53" s="1">
        <v>4700</v>
      </c>
      <c r="N53" s="1">
        <v>4700</v>
      </c>
      <c r="O53" s="1">
        <v>20000</v>
      </c>
      <c r="P53" s="10"/>
    </row>
    <row r="54" spans="1:16" ht="16.149999999999999" customHeight="1" thickBot="1" x14ac:dyDescent="0.3">
      <c r="A54" s="416">
        <f t="shared" ref="A54:F54" si="1">SUM(A48:A53)</f>
        <v>39863.200000000004</v>
      </c>
      <c r="B54" s="95">
        <f t="shared" si="1"/>
        <v>37941</v>
      </c>
      <c r="C54" s="95">
        <f t="shared" si="1"/>
        <v>40938.199999999997</v>
      </c>
      <c r="D54" s="95">
        <f t="shared" si="1"/>
        <v>41741.160000000003</v>
      </c>
      <c r="E54" s="95">
        <f t="shared" si="1"/>
        <v>63000</v>
      </c>
      <c r="F54" s="95">
        <f t="shared" si="1"/>
        <v>63000</v>
      </c>
      <c r="G54" s="95"/>
      <c r="H54" s="96"/>
      <c r="I54" s="96"/>
      <c r="J54" s="96"/>
      <c r="K54" s="96"/>
      <c r="L54" s="95">
        <f>SUM(L48:L53)</f>
        <v>63000</v>
      </c>
      <c r="M54" s="95">
        <f>SUM(M48:M53)</f>
        <v>66500</v>
      </c>
      <c r="N54" s="95">
        <f>SUM(N48:N53)</f>
        <v>66500</v>
      </c>
      <c r="O54" s="95">
        <f>SUM(O48:O53)</f>
        <v>48400</v>
      </c>
      <c r="P54" s="97" t="s">
        <v>593</v>
      </c>
    </row>
    <row r="55" spans="1:16" ht="3" customHeight="1" thickBot="1" x14ac:dyDescent="0.3">
      <c r="A55" s="411"/>
    </row>
    <row r="56" spans="1:16" x14ac:dyDescent="0.25">
      <c r="A56" s="417"/>
      <c r="B56" s="423" t="s">
        <v>999</v>
      </c>
      <c r="C56" s="91"/>
      <c r="D56" s="91"/>
      <c r="E56" s="91"/>
      <c r="F56" s="91"/>
      <c r="G56" s="91"/>
      <c r="H56" s="92"/>
      <c r="I56" s="92" t="s">
        <v>32</v>
      </c>
      <c r="J56" s="92"/>
      <c r="K56" s="92"/>
      <c r="L56" s="91"/>
      <c r="M56" s="91"/>
      <c r="N56" s="91"/>
      <c r="O56" s="91"/>
      <c r="P56" s="93"/>
    </row>
    <row r="57" spans="1:16" x14ac:dyDescent="0.25">
      <c r="A57" s="409">
        <v>0</v>
      </c>
      <c r="B57" s="1">
        <v>45776</v>
      </c>
      <c r="C57" s="1">
        <v>7262.5</v>
      </c>
      <c r="D57" s="1">
        <v>0</v>
      </c>
      <c r="E57" s="1">
        <v>1500</v>
      </c>
      <c r="F57" s="1">
        <v>1500</v>
      </c>
      <c r="J57" s="3" t="s">
        <v>542</v>
      </c>
      <c r="K57" s="3" t="s">
        <v>34</v>
      </c>
      <c r="L57" s="1">
        <v>1500</v>
      </c>
      <c r="M57" s="1">
        <v>1500</v>
      </c>
      <c r="N57" s="1">
        <v>1500</v>
      </c>
      <c r="O57" s="1">
        <v>1500</v>
      </c>
      <c r="P57" s="10"/>
    </row>
    <row r="58" spans="1:16" x14ac:dyDescent="0.25">
      <c r="A58" s="418">
        <v>0</v>
      </c>
      <c r="B58" s="99"/>
      <c r="C58" s="99">
        <v>1440.35</v>
      </c>
      <c r="D58" s="99">
        <v>1278</v>
      </c>
      <c r="E58" s="99">
        <v>1500</v>
      </c>
      <c r="F58" s="99">
        <v>1500</v>
      </c>
      <c r="G58" s="99"/>
      <c r="H58" s="100"/>
      <c r="I58" s="100"/>
      <c r="J58" s="100" t="s">
        <v>241</v>
      </c>
      <c r="K58" s="100" t="s">
        <v>38</v>
      </c>
      <c r="L58" s="99">
        <v>1500</v>
      </c>
      <c r="M58" s="99">
        <v>1500</v>
      </c>
      <c r="N58" s="99">
        <v>1500</v>
      </c>
      <c r="O58" s="99">
        <v>500</v>
      </c>
      <c r="P58" s="101"/>
    </row>
    <row r="59" spans="1:16" x14ac:dyDescent="0.25">
      <c r="A59" s="409">
        <v>0</v>
      </c>
      <c r="C59" s="1">
        <v>218.72</v>
      </c>
      <c r="D59" s="1">
        <v>3000</v>
      </c>
      <c r="E59" s="1">
        <v>250</v>
      </c>
      <c r="F59" s="1">
        <v>250</v>
      </c>
      <c r="J59" s="3" t="s">
        <v>242</v>
      </c>
      <c r="K59" s="3" t="s">
        <v>41</v>
      </c>
      <c r="L59" s="1">
        <v>250</v>
      </c>
      <c r="M59" s="1">
        <v>250</v>
      </c>
      <c r="N59" s="1">
        <v>250</v>
      </c>
      <c r="O59" s="1">
        <v>100</v>
      </c>
      <c r="P59" s="10"/>
    </row>
    <row r="60" spans="1:16" x14ac:dyDescent="0.25">
      <c r="A60" s="418">
        <v>40879.11</v>
      </c>
      <c r="B60" s="99"/>
      <c r="C60" s="99">
        <v>531.54999999999995</v>
      </c>
      <c r="D60" s="99">
        <v>473.52</v>
      </c>
      <c r="E60" s="99">
        <v>500</v>
      </c>
      <c r="F60" s="99">
        <v>500</v>
      </c>
      <c r="G60" s="99"/>
      <c r="H60" s="100"/>
      <c r="I60" s="100"/>
      <c r="J60" s="100" t="s">
        <v>243</v>
      </c>
      <c r="K60" s="100" t="s">
        <v>4</v>
      </c>
      <c r="L60" s="99">
        <v>500</v>
      </c>
      <c r="M60" s="99">
        <v>500</v>
      </c>
      <c r="N60" s="99">
        <v>500</v>
      </c>
      <c r="O60" s="99">
        <v>300</v>
      </c>
      <c r="P60" s="101"/>
    </row>
    <row r="61" spans="1:16" x14ac:dyDescent="0.25">
      <c r="A61" s="409">
        <v>370.26</v>
      </c>
      <c r="C61" s="1">
        <v>1419.61</v>
      </c>
      <c r="D61" s="1">
        <v>854.37</v>
      </c>
      <c r="E61" s="1">
        <v>1500</v>
      </c>
      <c r="F61" s="1">
        <v>1500</v>
      </c>
      <c r="J61" s="3" t="s">
        <v>244</v>
      </c>
      <c r="K61" s="3" t="s">
        <v>42</v>
      </c>
      <c r="L61" s="1">
        <v>1500</v>
      </c>
      <c r="M61" s="1">
        <v>1500</v>
      </c>
      <c r="N61" s="1">
        <v>1500</v>
      </c>
      <c r="O61" s="1">
        <v>800</v>
      </c>
      <c r="P61" s="10"/>
    </row>
    <row r="62" spans="1:16" x14ac:dyDescent="0.25">
      <c r="A62" s="418">
        <v>0</v>
      </c>
      <c r="B62" s="99"/>
      <c r="C62" s="99">
        <v>371.23</v>
      </c>
      <c r="D62" s="99"/>
      <c r="E62" s="99">
        <v>500</v>
      </c>
      <c r="F62" s="99">
        <v>500</v>
      </c>
      <c r="G62" s="99"/>
      <c r="H62" s="100"/>
      <c r="I62" s="100"/>
      <c r="J62" s="100" t="s">
        <v>245</v>
      </c>
      <c r="K62" s="100" t="s">
        <v>43</v>
      </c>
      <c r="L62" s="99">
        <v>500</v>
      </c>
      <c r="M62" s="99">
        <v>500</v>
      </c>
      <c r="N62" s="99">
        <v>500</v>
      </c>
      <c r="O62" s="99">
        <v>500</v>
      </c>
      <c r="P62" s="101"/>
    </row>
    <row r="63" spans="1:16" x14ac:dyDescent="0.25">
      <c r="A63" s="409">
        <v>0</v>
      </c>
      <c r="C63" s="1">
        <v>1669.57</v>
      </c>
      <c r="D63" s="1">
        <v>1651.27</v>
      </c>
      <c r="E63" s="1">
        <v>3000</v>
      </c>
      <c r="F63" s="1">
        <v>3000</v>
      </c>
      <c r="J63" s="3" t="s">
        <v>246</v>
      </c>
      <c r="K63" s="3" t="s">
        <v>44</v>
      </c>
      <c r="L63" s="1">
        <v>3000</v>
      </c>
      <c r="M63" s="1">
        <v>3000</v>
      </c>
      <c r="N63" s="1">
        <v>3000</v>
      </c>
      <c r="O63" s="1">
        <v>2000</v>
      </c>
      <c r="P63" s="10"/>
    </row>
    <row r="64" spans="1:16" x14ac:dyDescent="0.25">
      <c r="A64" s="418">
        <v>0</v>
      </c>
      <c r="B64" s="99"/>
      <c r="C64" s="99">
        <v>490.75</v>
      </c>
      <c r="D64" s="99">
        <v>706.34</v>
      </c>
      <c r="E64" s="99">
        <v>800</v>
      </c>
      <c r="F64" s="99">
        <v>800</v>
      </c>
      <c r="G64" s="99"/>
      <c r="H64" s="100"/>
      <c r="I64" s="100"/>
      <c r="J64" s="100" t="s">
        <v>247</v>
      </c>
      <c r="K64" s="100" t="s">
        <v>45</v>
      </c>
      <c r="L64" s="99">
        <v>800</v>
      </c>
      <c r="M64" s="99">
        <v>800</v>
      </c>
      <c r="N64" s="99">
        <v>800</v>
      </c>
      <c r="O64" s="99">
        <v>300</v>
      </c>
      <c r="P64" s="101"/>
    </row>
    <row r="65" spans="1:17" x14ac:dyDescent="0.25">
      <c r="A65" s="409">
        <v>705.16</v>
      </c>
      <c r="C65" s="1">
        <v>1270.08</v>
      </c>
      <c r="D65" s="1">
        <v>1196.8399999999999</v>
      </c>
      <c r="E65" s="1">
        <v>1200</v>
      </c>
      <c r="F65" s="1">
        <v>1200</v>
      </c>
      <c r="J65" s="3" t="s">
        <v>248</v>
      </c>
      <c r="K65" s="3" t="s">
        <v>46</v>
      </c>
      <c r="L65" s="1">
        <v>1200</v>
      </c>
      <c r="M65" s="1">
        <v>1200</v>
      </c>
      <c r="N65" s="1">
        <v>1200</v>
      </c>
      <c r="O65" s="1">
        <v>500</v>
      </c>
      <c r="P65" s="10"/>
    </row>
    <row r="66" spans="1:17" x14ac:dyDescent="0.25">
      <c r="A66" s="418">
        <v>0</v>
      </c>
      <c r="B66" s="99"/>
      <c r="C66" s="99">
        <v>462.41</v>
      </c>
      <c r="D66" s="99">
        <v>342.83</v>
      </c>
      <c r="E66" s="99">
        <v>500</v>
      </c>
      <c r="F66" s="99">
        <v>500</v>
      </c>
      <c r="G66" s="99"/>
      <c r="H66" s="100"/>
      <c r="I66" s="100"/>
      <c r="J66" s="100" t="s">
        <v>249</v>
      </c>
      <c r="K66" s="100" t="s">
        <v>49</v>
      </c>
      <c r="L66" s="99">
        <v>500</v>
      </c>
      <c r="M66" s="99">
        <v>500</v>
      </c>
      <c r="N66" s="99">
        <v>500</v>
      </c>
      <c r="O66" s="99">
        <v>500</v>
      </c>
      <c r="P66" s="101"/>
    </row>
    <row r="67" spans="1:17" x14ac:dyDescent="0.25">
      <c r="A67" s="409">
        <v>783</v>
      </c>
      <c r="C67" s="1">
        <v>1375.95</v>
      </c>
      <c r="D67" s="1">
        <v>427.06</v>
      </c>
      <c r="E67" s="1">
        <v>1400</v>
      </c>
      <c r="F67" s="1">
        <v>1400</v>
      </c>
      <c r="J67" s="3" t="s">
        <v>168</v>
      </c>
      <c r="K67" s="3" t="s">
        <v>51</v>
      </c>
      <c r="L67" s="1">
        <v>1400</v>
      </c>
      <c r="M67" s="1">
        <v>1400</v>
      </c>
      <c r="N67" s="1">
        <v>1400</v>
      </c>
      <c r="O67" s="1">
        <v>0</v>
      </c>
      <c r="P67" s="10"/>
    </row>
    <row r="68" spans="1:17" x14ac:dyDescent="0.25">
      <c r="A68" s="418">
        <v>0</v>
      </c>
      <c r="B68" s="99"/>
      <c r="C68" s="99">
        <v>740.75</v>
      </c>
      <c r="D68" s="99"/>
      <c r="E68" s="99">
        <v>200</v>
      </c>
      <c r="F68" s="99">
        <v>200</v>
      </c>
      <c r="G68" s="99"/>
      <c r="H68" s="100"/>
      <c r="I68" s="100"/>
      <c r="J68" s="100" t="s">
        <v>250</v>
      </c>
      <c r="K68" s="100" t="s">
        <v>54</v>
      </c>
      <c r="L68" s="99">
        <v>200</v>
      </c>
      <c r="M68" s="99">
        <v>200</v>
      </c>
      <c r="N68" s="99">
        <v>200</v>
      </c>
      <c r="O68" s="99">
        <v>200</v>
      </c>
      <c r="P68" s="101"/>
    </row>
    <row r="69" spans="1:17" x14ac:dyDescent="0.25">
      <c r="A69" s="409">
        <v>0</v>
      </c>
      <c r="C69" s="1">
        <v>478.86</v>
      </c>
      <c r="D69" s="1">
        <v>0</v>
      </c>
      <c r="E69" s="1">
        <v>200</v>
      </c>
      <c r="F69" s="1">
        <v>200</v>
      </c>
      <c r="J69" s="3" t="s">
        <v>251</v>
      </c>
      <c r="K69" s="3" t="s">
        <v>55</v>
      </c>
      <c r="L69" s="1">
        <v>200</v>
      </c>
      <c r="M69" s="1">
        <v>200</v>
      </c>
      <c r="N69" s="1">
        <v>200</v>
      </c>
      <c r="O69" s="1">
        <v>200</v>
      </c>
      <c r="P69" s="10"/>
    </row>
    <row r="70" spans="1:17" x14ac:dyDescent="0.25">
      <c r="A70" s="418">
        <v>0</v>
      </c>
      <c r="B70" s="99"/>
      <c r="C70" s="99">
        <v>1260.6199999999999</v>
      </c>
      <c r="D70" s="99">
        <v>3135.65</v>
      </c>
      <c r="E70" s="99">
        <v>2500</v>
      </c>
      <c r="F70" s="99">
        <v>2500</v>
      </c>
      <c r="G70" s="99"/>
      <c r="H70" s="100"/>
      <c r="I70" s="100"/>
      <c r="J70" s="100" t="s">
        <v>252</v>
      </c>
      <c r="K70" s="100" t="s">
        <v>72</v>
      </c>
      <c r="L70" s="99">
        <v>2500</v>
      </c>
      <c r="M70" s="99">
        <v>2500</v>
      </c>
      <c r="N70" s="99">
        <v>2500</v>
      </c>
      <c r="O70" s="99">
        <v>2500</v>
      </c>
      <c r="P70" s="101" t="s">
        <v>978</v>
      </c>
    </row>
    <row r="71" spans="1:17" x14ac:dyDescent="0.25">
      <c r="A71" s="409">
        <v>0</v>
      </c>
      <c r="C71" s="1">
        <v>1198.0999999999999</v>
      </c>
      <c r="D71" s="1">
        <v>407.79</v>
      </c>
      <c r="E71" s="1">
        <v>1000</v>
      </c>
      <c r="F71" s="1">
        <v>1000</v>
      </c>
      <c r="J71" s="3" t="s">
        <v>253</v>
      </c>
      <c r="K71" s="3" t="s">
        <v>73</v>
      </c>
      <c r="L71" s="1">
        <v>1000</v>
      </c>
      <c r="M71" s="1">
        <v>1000</v>
      </c>
      <c r="N71" s="1">
        <v>1000</v>
      </c>
      <c r="O71" s="1">
        <v>1000</v>
      </c>
      <c r="P71" s="10"/>
    </row>
    <row r="72" spans="1:17" x14ac:dyDescent="0.25">
      <c r="A72" s="418">
        <v>526.80999999999995</v>
      </c>
      <c r="B72" s="99"/>
      <c r="C72" s="99">
        <v>797.98</v>
      </c>
      <c r="D72" s="99">
        <v>524.33000000000004</v>
      </c>
      <c r="E72" s="99">
        <v>500</v>
      </c>
      <c r="F72" s="99">
        <v>500</v>
      </c>
      <c r="G72" s="99"/>
      <c r="H72" s="100"/>
      <c r="I72" s="100"/>
      <c r="J72" s="100" t="s">
        <v>254</v>
      </c>
      <c r="K72" s="100" t="s">
        <v>74</v>
      </c>
      <c r="L72" s="99">
        <v>500</v>
      </c>
      <c r="M72" s="99">
        <v>500</v>
      </c>
      <c r="N72" s="99">
        <v>500</v>
      </c>
      <c r="O72" s="99">
        <v>2500</v>
      </c>
      <c r="P72" s="101"/>
    </row>
    <row r="73" spans="1:17" x14ac:dyDescent="0.25">
      <c r="A73" s="409">
        <v>0</v>
      </c>
      <c r="C73" s="1">
        <v>490.75</v>
      </c>
      <c r="D73" s="1">
        <v>524.34</v>
      </c>
      <c r="E73" s="1">
        <v>500</v>
      </c>
      <c r="F73" s="1">
        <v>500</v>
      </c>
      <c r="J73" s="3" t="s">
        <v>255</v>
      </c>
      <c r="K73" s="3" t="s">
        <v>56</v>
      </c>
      <c r="L73" s="1">
        <v>500</v>
      </c>
      <c r="M73" s="1">
        <v>500</v>
      </c>
      <c r="N73" s="1">
        <v>500</v>
      </c>
      <c r="O73" s="1">
        <v>600</v>
      </c>
      <c r="P73" s="10"/>
    </row>
    <row r="74" spans="1:17" x14ac:dyDescent="0.25">
      <c r="A74" s="418">
        <v>0</v>
      </c>
      <c r="B74" s="99"/>
      <c r="C74" s="99">
        <v>0</v>
      </c>
      <c r="D74" s="99"/>
      <c r="E74" s="99">
        <v>0</v>
      </c>
      <c r="F74" s="99">
        <v>0</v>
      </c>
      <c r="G74" s="99"/>
      <c r="H74" s="100"/>
      <c r="I74" s="100"/>
      <c r="J74" s="100" t="s">
        <v>256</v>
      </c>
      <c r="K74" s="100" t="s">
        <v>57</v>
      </c>
      <c r="L74" s="99">
        <v>0</v>
      </c>
      <c r="M74" s="99">
        <v>0</v>
      </c>
      <c r="N74" s="99">
        <v>0</v>
      </c>
      <c r="O74" s="99">
        <v>0</v>
      </c>
      <c r="P74" s="101"/>
    </row>
    <row r="75" spans="1:17" x14ac:dyDescent="0.25">
      <c r="A75" s="409">
        <v>0</v>
      </c>
      <c r="C75" s="1">
        <v>218.72</v>
      </c>
      <c r="E75" s="1">
        <v>250</v>
      </c>
      <c r="F75" s="1">
        <v>250</v>
      </c>
      <c r="J75" s="3" t="s">
        <v>555</v>
      </c>
      <c r="K75" s="3" t="s">
        <v>58</v>
      </c>
      <c r="L75" s="1">
        <v>250</v>
      </c>
      <c r="M75" s="1">
        <v>250</v>
      </c>
      <c r="N75" s="1">
        <v>250</v>
      </c>
      <c r="O75" s="1">
        <v>0</v>
      </c>
      <c r="P75" s="10"/>
    </row>
    <row r="76" spans="1:17" x14ac:dyDescent="0.25">
      <c r="A76" s="418">
        <v>0</v>
      </c>
      <c r="B76" s="99"/>
      <c r="C76" s="99">
        <v>17.36</v>
      </c>
      <c r="D76" s="99">
        <v>16.09</v>
      </c>
      <c r="E76" s="99">
        <v>3500</v>
      </c>
      <c r="F76" s="99">
        <v>3500</v>
      </c>
      <c r="G76" s="99"/>
      <c r="H76" s="100"/>
      <c r="I76" s="100"/>
      <c r="J76" s="100" t="s">
        <v>169</v>
      </c>
      <c r="K76" s="100" t="s">
        <v>59</v>
      </c>
      <c r="L76" s="99">
        <v>3500</v>
      </c>
      <c r="M76" s="99">
        <v>0</v>
      </c>
      <c r="N76" s="99">
        <v>0</v>
      </c>
      <c r="O76" s="99">
        <v>1200</v>
      </c>
      <c r="P76" s="398"/>
      <c r="Q76" s="466"/>
    </row>
    <row r="77" spans="1:17" x14ac:dyDescent="0.25">
      <c r="A77" s="409">
        <v>0</v>
      </c>
      <c r="C77" s="1">
        <v>3000</v>
      </c>
      <c r="D77" s="1">
        <v>0</v>
      </c>
      <c r="E77" s="1">
        <v>3000</v>
      </c>
      <c r="F77" s="1">
        <v>3000</v>
      </c>
      <c r="J77" s="3" t="s">
        <v>170</v>
      </c>
      <c r="K77" s="3" t="s">
        <v>60</v>
      </c>
      <c r="L77" s="1">
        <v>3000</v>
      </c>
      <c r="M77" s="1">
        <v>3000</v>
      </c>
      <c r="N77" s="1">
        <v>3000</v>
      </c>
      <c r="O77" s="1">
        <v>3800</v>
      </c>
      <c r="P77" s="10"/>
    </row>
    <row r="78" spans="1:17" ht="16.5" thickBot="1" x14ac:dyDescent="0.3">
      <c r="A78" s="416">
        <f t="shared" ref="A78:F78" si="2">SUM(A57:A77)</f>
        <v>43264.340000000004</v>
      </c>
      <c r="B78" s="95">
        <f t="shared" si="2"/>
        <v>45776</v>
      </c>
      <c r="C78" s="95">
        <f t="shared" si="2"/>
        <v>24715.859999999997</v>
      </c>
      <c r="D78" s="95">
        <f t="shared" si="2"/>
        <v>14538.43</v>
      </c>
      <c r="E78" s="95">
        <f t="shared" si="2"/>
        <v>24300</v>
      </c>
      <c r="F78" s="95">
        <f t="shared" si="2"/>
        <v>24300</v>
      </c>
      <c r="G78" s="95"/>
      <c r="H78" s="96"/>
      <c r="I78" s="96"/>
      <c r="J78" s="96"/>
      <c r="K78" s="96"/>
      <c r="L78" s="95">
        <f>SUM(L57:L77)</f>
        <v>24300</v>
      </c>
      <c r="M78" s="95">
        <f>SUM(M57:M77)</f>
        <v>20800</v>
      </c>
      <c r="N78" s="95">
        <f>SUM(N57:N77)</f>
        <v>20800</v>
      </c>
      <c r="O78" s="95">
        <f>SUM(O57:O77)</f>
        <v>19000</v>
      </c>
      <c r="P78" s="97" t="s">
        <v>590</v>
      </c>
    </row>
    <row r="79" spans="1:17" ht="3" customHeight="1" thickBot="1" x14ac:dyDescent="0.3">
      <c r="A79" s="411"/>
    </row>
    <row r="80" spans="1:17" x14ac:dyDescent="0.25">
      <c r="A80" s="417"/>
      <c r="B80" s="423" t="s">
        <v>881</v>
      </c>
      <c r="C80" s="91"/>
      <c r="D80" s="91"/>
      <c r="E80" s="91"/>
      <c r="F80" s="91"/>
      <c r="G80" s="91"/>
      <c r="H80" s="92"/>
      <c r="I80" s="92" t="s">
        <v>61</v>
      </c>
      <c r="J80" s="92"/>
      <c r="K80" s="92"/>
      <c r="L80" s="91"/>
      <c r="M80" s="91"/>
      <c r="N80" s="91"/>
      <c r="O80" s="91"/>
      <c r="P80" s="93"/>
    </row>
    <row r="81" spans="1:16" x14ac:dyDescent="0.25">
      <c r="A81" s="409">
        <v>10256</v>
      </c>
      <c r="B81" s="1">
        <v>7256</v>
      </c>
      <c r="C81" s="1">
        <v>4880</v>
      </c>
      <c r="D81" s="1">
        <v>0</v>
      </c>
      <c r="E81" s="1">
        <v>53000</v>
      </c>
      <c r="F81" s="1">
        <v>53000</v>
      </c>
      <c r="J81" s="3" t="s">
        <v>257</v>
      </c>
      <c r="K81" s="3" t="s">
        <v>75</v>
      </c>
      <c r="L81" s="1">
        <v>53000</v>
      </c>
      <c r="M81" s="1">
        <v>53000</v>
      </c>
      <c r="N81" s="1">
        <v>53000</v>
      </c>
      <c r="O81" s="1">
        <v>55350</v>
      </c>
      <c r="P81" s="10"/>
    </row>
    <row r="82" spans="1:16" x14ac:dyDescent="0.25">
      <c r="A82" s="418">
        <v>0</v>
      </c>
      <c r="B82" s="99"/>
      <c r="C82" s="99">
        <v>0</v>
      </c>
      <c r="D82" s="99">
        <v>0</v>
      </c>
      <c r="E82" s="99">
        <v>240000</v>
      </c>
      <c r="F82" s="99">
        <v>240000</v>
      </c>
      <c r="G82" s="99"/>
      <c r="H82" s="100"/>
      <c r="I82" s="100"/>
      <c r="J82" s="100" t="s">
        <v>1098</v>
      </c>
      <c r="K82" s="100" t="s">
        <v>708</v>
      </c>
      <c r="L82" s="99">
        <v>0</v>
      </c>
      <c r="M82" s="99">
        <v>0</v>
      </c>
      <c r="N82" s="99">
        <v>0</v>
      </c>
      <c r="O82" s="99">
        <v>0</v>
      </c>
      <c r="P82" s="101"/>
    </row>
    <row r="83" spans="1:16" x14ac:dyDescent="0.25">
      <c r="A83" s="409"/>
      <c r="D83" s="1">
        <v>0</v>
      </c>
      <c r="J83" s="3" t="s">
        <v>894</v>
      </c>
      <c r="K83" s="3" t="s">
        <v>888</v>
      </c>
      <c r="L83" s="1">
        <v>25000</v>
      </c>
      <c r="M83" s="1">
        <v>25000</v>
      </c>
      <c r="N83" s="1">
        <v>25000</v>
      </c>
      <c r="O83" s="1">
        <v>25000</v>
      </c>
      <c r="P83" s="10"/>
    </row>
    <row r="84" spans="1:16" ht="16.5" thickBot="1" x14ac:dyDescent="0.3">
      <c r="A84" s="416">
        <f>SUM(A81)</f>
        <v>10256</v>
      </c>
      <c r="B84" s="95">
        <f>SUM(B81:B83)</f>
        <v>7256</v>
      </c>
      <c r="C84" s="95">
        <f>SUM(C81:C82)</f>
        <v>4880</v>
      </c>
      <c r="D84" s="95">
        <f>SUM(D81:D82)</f>
        <v>0</v>
      </c>
      <c r="E84" s="95">
        <f>SUM(E81:E83)</f>
        <v>293000</v>
      </c>
      <c r="F84" s="95">
        <f>SUM(F81:F83)</f>
        <v>293000</v>
      </c>
      <c r="G84" s="95"/>
      <c r="H84" s="96"/>
      <c r="I84" s="96"/>
      <c r="J84" s="96"/>
      <c r="K84" s="96"/>
      <c r="L84" s="95">
        <f>SUM(L81:L83)</f>
        <v>78000</v>
      </c>
      <c r="M84" s="95">
        <f>SUM(M81:M83)</f>
        <v>78000</v>
      </c>
      <c r="N84" s="95">
        <f>SUM(N81:N83)</f>
        <v>78000</v>
      </c>
      <c r="O84" s="95">
        <f>SUM(O81:O83)</f>
        <v>80350</v>
      </c>
      <c r="P84" s="97" t="s">
        <v>591</v>
      </c>
    </row>
    <row r="85" spans="1:16" ht="3" customHeight="1" thickBot="1" x14ac:dyDescent="0.3">
      <c r="A85" s="411"/>
    </row>
    <row r="86" spans="1:16" x14ac:dyDescent="0.25">
      <c r="A86" s="417"/>
      <c r="B86" s="91"/>
      <c r="C86" s="91"/>
      <c r="D86" s="91"/>
      <c r="E86" s="91"/>
      <c r="F86" s="91"/>
      <c r="G86" s="91"/>
      <c r="H86" s="92"/>
      <c r="I86" s="92" t="s">
        <v>63</v>
      </c>
      <c r="J86" s="92"/>
      <c r="K86" s="92"/>
      <c r="L86" s="91"/>
      <c r="M86" s="91"/>
      <c r="N86" s="91"/>
      <c r="O86" s="91"/>
      <c r="P86" s="93"/>
    </row>
    <row r="87" spans="1:16" ht="15" customHeight="1" thickBot="1" x14ac:dyDescent="0.3">
      <c r="A87" s="416">
        <v>0</v>
      </c>
      <c r="B87" s="95"/>
      <c r="C87" s="95">
        <v>0</v>
      </c>
      <c r="D87" s="95"/>
      <c r="E87" s="95">
        <v>0</v>
      </c>
      <c r="F87" s="95">
        <v>0</v>
      </c>
      <c r="G87" s="95"/>
      <c r="H87" s="96"/>
      <c r="I87" s="96"/>
      <c r="J87" s="96"/>
      <c r="K87" s="96"/>
      <c r="L87" s="95">
        <v>0</v>
      </c>
      <c r="M87" s="95">
        <v>0</v>
      </c>
      <c r="N87" s="95">
        <v>0</v>
      </c>
      <c r="O87" s="95">
        <v>0</v>
      </c>
      <c r="P87" s="97" t="s">
        <v>617</v>
      </c>
    </row>
    <row r="88" spans="1:16" ht="3" customHeight="1" thickBot="1" x14ac:dyDescent="0.3">
      <c r="A88" s="411"/>
    </row>
    <row r="89" spans="1:16" x14ac:dyDescent="0.25">
      <c r="A89" s="417"/>
      <c r="B89" s="91"/>
      <c r="C89" s="91"/>
      <c r="D89" s="91"/>
      <c r="E89" s="91"/>
      <c r="F89" s="91"/>
      <c r="G89" s="91"/>
      <c r="H89" s="92"/>
      <c r="I89" s="92" t="s">
        <v>64</v>
      </c>
      <c r="J89" s="92"/>
      <c r="K89" s="92"/>
      <c r="L89" s="91"/>
      <c r="M89" s="91"/>
      <c r="N89" s="91"/>
      <c r="O89" s="91"/>
      <c r="P89" s="93"/>
    </row>
    <row r="90" spans="1:16" ht="15" customHeight="1" thickBot="1" x14ac:dyDescent="0.3">
      <c r="A90" s="416">
        <v>0</v>
      </c>
      <c r="B90" s="95"/>
      <c r="C90" s="95">
        <v>0</v>
      </c>
      <c r="D90" s="95"/>
      <c r="E90" s="95">
        <v>0</v>
      </c>
      <c r="F90" s="95">
        <v>0</v>
      </c>
      <c r="G90" s="95"/>
      <c r="H90" s="96"/>
      <c r="I90" s="96"/>
      <c r="J90" s="96"/>
      <c r="K90" s="96"/>
      <c r="L90" s="95">
        <v>0</v>
      </c>
      <c r="M90" s="95">
        <v>0</v>
      </c>
      <c r="N90" s="95">
        <v>0</v>
      </c>
      <c r="O90" s="95">
        <v>0</v>
      </c>
      <c r="P90" s="97" t="s">
        <v>596</v>
      </c>
    </row>
    <row r="91" spans="1:16" ht="3" customHeight="1" thickBot="1" x14ac:dyDescent="0.3">
      <c r="A91" s="411"/>
    </row>
    <row r="92" spans="1:16" x14ac:dyDescent="0.25">
      <c r="A92" s="417"/>
      <c r="B92" s="91"/>
      <c r="C92" s="91"/>
      <c r="D92" s="91"/>
      <c r="E92" s="91"/>
      <c r="F92" s="91"/>
      <c r="G92" s="91"/>
      <c r="H92" s="92"/>
      <c r="I92" s="92" t="s">
        <v>65</v>
      </c>
      <c r="J92" s="92"/>
      <c r="K92" s="92"/>
      <c r="L92" s="91"/>
      <c r="M92" s="91"/>
      <c r="N92" s="91"/>
      <c r="O92" s="91"/>
      <c r="P92" s="93"/>
    </row>
    <row r="93" spans="1:16" x14ac:dyDescent="0.25">
      <c r="A93" s="409"/>
      <c r="J93" s="3" t="s">
        <v>258</v>
      </c>
      <c r="K93" s="3" t="s">
        <v>76</v>
      </c>
      <c r="L93" s="1">
        <v>0</v>
      </c>
      <c r="M93" s="1">
        <v>0</v>
      </c>
      <c r="N93" s="1">
        <v>0</v>
      </c>
      <c r="O93" s="1">
        <v>1261.3499999999999</v>
      </c>
      <c r="P93" s="10"/>
    </row>
    <row r="94" spans="1:16" x14ac:dyDescent="0.25">
      <c r="A94" s="409"/>
      <c r="J94" s="3" t="s">
        <v>1112</v>
      </c>
      <c r="K94" s="3" t="s">
        <v>1082</v>
      </c>
      <c r="O94" s="1">
        <v>0</v>
      </c>
      <c r="P94" s="10"/>
    </row>
    <row r="95" spans="1:16" ht="15" customHeight="1" thickBot="1" x14ac:dyDescent="0.3">
      <c r="A95" s="416">
        <f>SUM(A93)</f>
        <v>0</v>
      </c>
      <c r="B95" s="95"/>
      <c r="C95" s="95">
        <f>SUM(C93)</f>
        <v>0</v>
      </c>
      <c r="D95" s="95"/>
      <c r="E95" s="95">
        <f>SUM(E93)</f>
        <v>0</v>
      </c>
      <c r="F95" s="95">
        <f>SUM(F93)</f>
        <v>0</v>
      </c>
      <c r="G95" s="95"/>
      <c r="H95" s="96"/>
      <c r="I95" s="96"/>
      <c r="J95" s="96"/>
      <c r="K95" s="96"/>
      <c r="L95" s="95">
        <f>SUM(L93)</f>
        <v>0</v>
      </c>
      <c r="M95" s="95">
        <f>SUM(M93)</f>
        <v>0</v>
      </c>
      <c r="N95" s="95">
        <f>SUM(N93)</f>
        <v>0</v>
      </c>
      <c r="O95" s="95">
        <f>SUM(O93:O94)</f>
        <v>1261.3499999999999</v>
      </c>
      <c r="P95" s="97" t="s">
        <v>603</v>
      </c>
    </row>
    <row r="96" spans="1:16" ht="3" customHeight="1" thickBot="1" x14ac:dyDescent="0.3">
      <c r="A96" s="411"/>
    </row>
    <row r="97" spans="1:16" x14ac:dyDescent="0.25">
      <c r="A97" s="417"/>
      <c r="B97" s="91"/>
      <c r="C97" s="91"/>
      <c r="D97" s="91"/>
      <c r="E97" s="91"/>
      <c r="F97" s="91"/>
      <c r="G97" s="91"/>
      <c r="H97" s="92"/>
      <c r="I97" s="92" t="s">
        <v>67</v>
      </c>
      <c r="J97" s="92"/>
      <c r="K97" s="92"/>
      <c r="L97" s="91"/>
      <c r="M97" s="91"/>
      <c r="N97" s="91"/>
      <c r="O97" s="91"/>
      <c r="P97" s="93"/>
    </row>
    <row r="98" spans="1:16" ht="15" customHeight="1" thickBot="1" x14ac:dyDescent="0.3">
      <c r="A98" s="416">
        <v>0</v>
      </c>
      <c r="B98" s="95"/>
      <c r="C98" s="95">
        <v>0</v>
      </c>
      <c r="D98" s="95"/>
      <c r="E98" s="95">
        <v>0</v>
      </c>
      <c r="F98" s="95">
        <v>0</v>
      </c>
      <c r="G98" s="95"/>
      <c r="H98" s="96"/>
      <c r="I98" s="96"/>
      <c r="J98" s="96"/>
      <c r="K98" s="96"/>
      <c r="L98" s="95">
        <v>0</v>
      </c>
      <c r="M98" s="95">
        <v>0</v>
      </c>
      <c r="N98" s="95">
        <v>0</v>
      </c>
      <c r="O98" s="95">
        <v>0</v>
      </c>
      <c r="P98" s="97" t="s">
        <v>604</v>
      </c>
    </row>
    <row r="99" spans="1:16" ht="3" customHeight="1" thickBot="1" x14ac:dyDescent="0.3">
      <c r="A99" s="411"/>
    </row>
    <row r="100" spans="1:16" ht="15" customHeight="1" thickBot="1" x14ac:dyDescent="0.3">
      <c r="A100" s="419">
        <f t="shared" ref="A100:F100" si="3">A54+A78+A84+A87+A90+A95+A98</f>
        <v>93383.540000000008</v>
      </c>
      <c r="B100" s="422">
        <f t="shared" si="3"/>
        <v>90973</v>
      </c>
      <c r="C100" s="60">
        <f t="shared" si="3"/>
        <v>70534.06</v>
      </c>
      <c r="D100" s="60">
        <f t="shared" si="3"/>
        <v>56279.590000000004</v>
      </c>
      <c r="E100" s="60">
        <f t="shared" si="3"/>
        <v>380300</v>
      </c>
      <c r="F100" s="60">
        <f t="shared" si="3"/>
        <v>380300</v>
      </c>
      <c r="G100" s="60"/>
      <c r="H100" s="61"/>
      <c r="I100" s="61"/>
      <c r="J100" s="61"/>
      <c r="K100" s="61"/>
      <c r="L100" s="60">
        <f>L54+L78+L84+L87+L90+L95+L98</f>
        <v>165300</v>
      </c>
      <c r="M100" s="60">
        <f>M54+M78+M84+M87+M90+M95+M98</f>
        <v>165300</v>
      </c>
      <c r="N100" s="60">
        <f>N54+N78+N84+N87+N90+N95+N98</f>
        <v>165300</v>
      </c>
      <c r="O100" s="60">
        <f>O54+O78+O84+O87+O90+O95+O98</f>
        <v>149011.35</v>
      </c>
      <c r="P100" s="62" t="s">
        <v>605</v>
      </c>
    </row>
    <row r="101" spans="1:16" ht="3" customHeight="1" thickBot="1" x14ac:dyDescent="0.3">
      <c r="A101" s="411"/>
    </row>
    <row r="102" spans="1:16" ht="15" customHeight="1" thickBot="1" x14ac:dyDescent="0.3">
      <c r="A102" s="419">
        <f t="shared" ref="A102:F102" si="4">A43-A100</f>
        <v>33037.039999999994</v>
      </c>
      <c r="B102" s="422">
        <f t="shared" si="4"/>
        <v>-79652</v>
      </c>
      <c r="C102" s="60">
        <f t="shared" si="4"/>
        <v>-22879.059999999998</v>
      </c>
      <c r="D102" s="60">
        <f t="shared" si="4"/>
        <v>-1988.6500000000015</v>
      </c>
      <c r="E102" s="60">
        <f t="shared" si="4"/>
        <v>29800</v>
      </c>
      <c r="F102" s="60">
        <f t="shared" si="4"/>
        <v>9800</v>
      </c>
      <c r="G102" s="60"/>
      <c r="H102" s="61"/>
      <c r="I102" s="61"/>
      <c r="J102" s="61"/>
      <c r="K102" s="61"/>
      <c r="L102" s="60">
        <f>L43-L100</f>
        <v>3050</v>
      </c>
      <c r="M102" s="60">
        <f>M43-M100</f>
        <v>3050</v>
      </c>
      <c r="N102" s="60">
        <f>N43-N100</f>
        <v>3050</v>
      </c>
      <c r="O102" s="60">
        <f>O43-O100</f>
        <v>0</v>
      </c>
      <c r="P102" s="62" t="s">
        <v>1078</v>
      </c>
    </row>
  </sheetData>
  <phoneticPr fontId="1" type="noConversion"/>
  <printOptions headings="1"/>
  <pageMargins left="0.2" right="0.2" top="0.25" bottom="0.25" header="0.3" footer="0.3"/>
  <pageSetup paperSize="5" scale="6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P999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17.28515625" style="1" customWidth="1"/>
    <col min="3" max="3" width="17.140625" style="1" customWidth="1"/>
    <col min="4" max="4" width="0.140625" style="1" customWidth="1"/>
    <col min="5" max="6" width="17" style="1" customWidth="1"/>
    <col min="7" max="9" width="0.28515625" style="3" customWidth="1"/>
    <col min="10" max="10" width="14.28515625" style="3" customWidth="1"/>
    <col min="11" max="11" width="45" style="3" customWidth="1"/>
    <col min="12" max="15" width="17" style="1" customWidth="1"/>
    <col min="16" max="16" width="48.7109375" style="3" customWidth="1"/>
    <col min="17" max="28" width="9.140625" style="3" customWidth="1"/>
    <col min="29" max="35" width="8.7109375" style="3" customWidth="1"/>
    <col min="36" max="16384" width="14.42578125" style="3"/>
  </cols>
  <sheetData>
    <row r="1" spans="1:16" ht="15.75" x14ac:dyDescent="0.25">
      <c r="A1" s="104" t="s">
        <v>676</v>
      </c>
      <c r="B1" s="105" t="s">
        <v>1004</v>
      </c>
      <c r="C1" s="105" t="s">
        <v>1017</v>
      </c>
      <c r="D1" s="439" t="s">
        <v>1034</v>
      </c>
      <c r="E1" s="105" t="s">
        <v>678</v>
      </c>
      <c r="F1" s="105" t="s">
        <v>924</v>
      </c>
      <c r="G1" s="106" t="s">
        <v>0</v>
      </c>
      <c r="H1" s="106"/>
      <c r="I1" s="106"/>
      <c r="J1" s="106"/>
      <c r="K1" s="106"/>
      <c r="L1" s="105" t="s">
        <v>601</v>
      </c>
      <c r="M1" s="105" t="s">
        <v>919</v>
      </c>
      <c r="N1" s="105" t="s">
        <v>918</v>
      </c>
      <c r="O1" s="105" t="s">
        <v>924</v>
      </c>
      <c r="P1" s="107"/>
    </row>
    <row r="2" spans="1:16" ht="3.75" customHeight="1" x14ac:dyDescent="0.25">
      <c r="A2" s="108"/>
      <c r="B2" s="109"/>
      <c r="C2" s="109"/>
      <c r="D2" s="440"/>
      <c r="E2" s="109"/>
      <c r="F2" s="109"/>
      <c r="G2" s="110"/>
      <c r="H2" s="110"/>
      <c r="I2" s="110"/>
      <c r="J2" s="110"/>
      <c r="K2" s="110"/>
      <c r="L2" s="109"/>
      <c r="M2" s="109"/>
      <c r="N2" s="109"/>
      <c r="O2" s="109"/>
      <c r="P2" s="111"/>
    </row>
    <row r="3" spans="1:16" ht="16.5" thickBot="1" x14ac:dyDescent="0.3">
      <c r="A3" s="112" t="s">
        <v>602</v>
      </c>
      <c r="B3" s="113" t="s">
        <v>602</v>
      </c>
      <c r="C3" s="113" t="s">
        <v>677</v>
      </c>
      <c r="D3" s="441" t="s">
        <v>1033</v>
      </c>
      <c r="E3" s="113" t="s">
        <v>730</v>
      </c>
      <c r="F3" s="113" t="s">
        <v>730</v>
      </c>
      <c r="G3" s="114" t="s">
        <v>543</v>
      </c>
      <c r="H3" s="114"/>
      <c r="I3" s="114"/>
      <c r="J3" s="114"/>
      <c r="K3" s="114"/>
      <c r="L3" s="113" t="s">
        <v>775</v>
      </c>
      <c r="M3" s="113" t="s">
        <v>775</v>
      </c>
      <c r="N3" s="113" t="s">
        <v>775</v>
      </c>
      <c r="O3" s="113" t="s">
        <v>775</v>
      </c>
      <c r="P3" s="115"/>
    </row>
    <row r="4" spans="1:16" ht="3.75" customHeight="1" thickBot="1" x14ac:dyDescent="0.3"/>
    <row r="5" spans="1:16" s="54" customFormat="1" ht="16.5" thickBot="1" x14ac:dyDescent="0.3">
      <c r="A5" s="210"/>
      <c r="B5" s="211"/>
      <c r="C5" s="211"/>
      <c r="D5" s="211"/>
      <c r="E5" s="211"/>
      <c r="F5" s="211"/>
      <c r="G5" s="212"/>
      <c r="H5" s="212" t="s">
        <v>171</v>
      </c>
      <c r="I5" s="212"/>
      <c r="J5" s="212"/>
      <c r="K5" s="212"/>
      <c r="L5" s="211"/>
      <c r="M5" s="211"/>
      <c r="N5" s="211"/>
      <c r="O5" s="211"/>
      <c r="P5" s="213"/>
    </row>
    <row r="6" spans="1:16" ht="3.75" customHeight="1" thickBot="1" x14ac:dyDescent="0.3"/>
    <row r="7" spans="1:16" ht="15.75" x14ac:dyDescent="0.25">
      <c r="A7" s="162"/>
      <c r="B7" s="117"/>
      <c r="C7" s="117"/>
      <c r="D7" s="117"/>
      <c r="E7" s="117"/>
      <c r="F7" s="117"/>
      <c r="G7" s="118"/>
      <c r="H7" s="118"/>
      <c r="I7" s="118" t="s">
        <v>1</v>
      </c>
      <c r="J7" s="118"/>
      <c r="K7" s="118"/>
      <c r="L7" s="117"/>
      <c r="M7" s="117"/>
      <c r="N7" s="117"/>
      <c r="O7" s="117"/>
      <c r="P7" s="119"/>
    </row>
    <row r="8" spans="1:16" ht="15.75" x14ac:dyDescent="0.25">
      <c r="A8" s="9">
        <v>31721.21</v>
      </c>
      <c r="B8" s="1">
        <v>31721</v>
      </c>
      <c r="C8" s="1">
        <f>B107</f>
        <v>-80663</v>
      </c>
      <c r="D8" s="1">
        <f>C107</f>
        <v>-66607.72000000003</v>
      </c>
      <c r="E8" s="1">
        <v>40000</v>
      </c>
      <c r="F8" s="1">
        <v>53000</v>
      </c>
      <c r="J8" s="3" t="s">
        <v>493</v>
      </c>
      <c r="K8" s="3" t="s">
        <v>2</v>
      </c>
      <c r="L8" s="1">
        <v>9750</v>
      </c>
      <c r="M8" s="1">
        <v>9750</v>
      </c>
      <c r="N8" s="1">
        <v>9750</v>
      </c>
      <c r="O8" s="1">
        <f>D107</f>
        <v>-127070.26999999996</v>
      </c>
      <c r="P8" s="10"/>
    </row>
    <row r="9" spans="1:16" ht="15" customHeight="1" thickBot="1" x14ac:dyDescent="0.3">
      <c r="A9" s="163">
        <f t="shared" ref="A9:F9" si="0">SUM(A8)</f>
        <v>31721.21</v>
      </c>
      <c r="B9" s="120">
        <f t="shared" si="0"/>
        <v>31721</v>
      </c>
      <c r="C9" s="120">
        <f t="shared" si="0"/>
        <v>-80663</v>
      </c>
      <c r="D9" s="120">
        <f t="shared" si="0"/>
        <v>-66607.72000000003</v>
      </c>
      <c r="E9" s="120">
        <f t="shared" si="0"/>
        <v>40000</v>
      </c>
      <c r="F9" s="120">
        <f t="shared" si="0"/>
        <v>53000</v>
      </c>
      <c r="G9" s="121"/>
      <c r="H9" s="121"/>
      <c r="I9" s="121"/>
      <c r="J9" s="121"/>
      <c r="K9" s="121"/>
      <c r="L9" s="120">
        <f>SUM(L8)</f>
        <v>9750</v>
      </c>
      <c r="M9" s="120">
        <f>SUM(M8)</f>
        <v>9750</v>
      </c>
      <c r="N9" s="120">
        <f>SUM(N8)</f>
        <v>9750</v>
      </c>
      <c r="O9" s="120">
        <f>SUM(O8)</f>
        <v>-127070.26999999996</v>
      </c>
      <c r="P9" s="122" t="s">
        <v>618</v>
      </c>
    </row>
    <row r="10" spans="1:16" ht="3.75" customHeight="1" thickBot="1" x14ac:dyDescent="0.3"/>
    <row r="11" spans="1:16" ht="15.75" x14ac:dyDescent="0.25">
      <c r="A11" s="162"/>
      <c r="B11" s="428" t="s">
        <v>1005</v>
      </c>
      <c r="C11" s="117"/>
      <c r="D11" s="117"/>
      <c r="E11" s="117"/>
      <c r="F11" s="117"/>
      <c r="G11" s="118"/>
      <c r="H11" s="118"/>
      <c r="I11" s="118" t="s">
        <v>3</v>
      </c>
      <c r="J11" s="118"/>
      <c r="K11" s="118"/>
      <c r="L11" s="117"/>
      <c r="M11" s="117"/>
      <c r="N11" s="117"/>
      <c r="O11" s="117"/>
      <c r="P11" s="119"/>
    </row>
    <row r="12" spans="1:16" ht="15.75" x14ac:dyDescent="0.25">
      <c r="A12" s="9">
        <v>9202.66</v>
      </c>
      <c r="B12" s="1">
        <v>593</v>
      </c>
      <c r="C12" s="1">
        <v>11145.44</v>
      </c>
      <c r="D12" s="1">
        <v>150</v>
      </c>
      <c r="E12" s="1">
        <v>1000</v>
      </c>
      <c r="F12" s="1">
        <v>1000</v>
      </c>
      <c r="J12" s="3" t="s">
        <v>494</v>
      </c>
      <c r="K12" s="3" t="s">
        <v>4</v>
      </c>
      <c r="L12" s="1">
        <v>6800</v>
      </c>
      <c r="M12" s="1">
        <v>6800</v>
      </c>
      <c r="N12" s="1">
        <v>6800</v>
      </c>
      <c r="O12" s="1">
        <v>1000</v>
      </c>
      <c r="P12" s="10"/>
    </row>
    <row r="13" spans="1:16" ht="15.75" x14ac:dyDescent="0.25">
      <c r="A13" s="208">
        <v>10215</v>
      </c>
      <c r="B13" s="124">
        <v>10615</v>
      </c>
      <c r="C13" s="124">
        <v>9675</v>
      </c>
      <c r="D13" s="124">
        <v>10815</v>
      </c>
      <c r="E13" s="124">
        <v>10000</v>
      </c>
      <c r="F13" s="124">
        <v>10000</v>
      </c>
      <c r="G13" s="125"/>
      <c r="H13" s="125"/>
      <c r="I13" s="125"/>
      <c r="J13" s="125" t="s">
        <v>495</v>
      </c>
      <c r="K13" s="125" t="s">
        <v>77</v>
      </c>
      <c r="L13" s="124">
        <v>7500</v>
      </c>
      <c r="M13" s="124">
        <v>7500</v>
      </c>
      <c r="N13" s="124">
        <v>7500</v>
      </c>
      <c r="O13" s="124">
        <v>10000</v>
      </c>
      <c r="P13" s="126"/>
    </row>
    <row r="14" spans="1:16" ht="15.75" x14ac:dyDescent="0.25">
      <c r="A14" s="9">
        <v>64.290000000000006</v>
      </c>
      <c r="B14" s="420" t="s">
        <v>996</v>
      </c>
      <c r="C14" s="1">
        <v>0</v>
      </c>
      <c r="E14" s="1">
        <v>1200</v>
      </c>
      <c r="F14" s="1">
        <v>1200</v>
      </c>
      <c r="J14" s="3" t="s">
        <v>496</v>
      </c>
      <c r="K14" s="3" t="s">
        <v>78</v>
      </c>
      <c r="L14" s="1">
        <v>0</v>
      </c>
      <c r="M14" s="1">
        <v>0</v>
      </c>
      <c r="N14" s="1">
        <v>0</v>
      </c>
      <c r="O14" s="1">
        <v>0</v>
      </c>
      <c r="P14" s="10"/>
    </row>
    <row r="15" spans="1:16" ht="15.75" x14ac:dyDescent="0.25">
      <c r="A15" s="208">
        <v>0</v>
      </c>
      <c r="B15" s="124">
        <v>10792</v>
      </c>
      <c r="C15" s="124">
        <v>0</v>
      </c>
      <c r="D15" s="124"/>
      <c r="E15" s="124">
        <v>250</v>
      </c>
      <c r="F15" s="124">
        <v>250</v>
      </c>
      <c r="G15" s="125"/>
      <c r="H15" s="125"/>
      <c r="I15" s="125"/>
      <c r="J15" s="125" t="s">
        <v>497</v>
      </c>
      <c r="K15" s="125" t="s">
        <v>79</v>
      </c>
      <c r="L15" s="124">
        <v>0</v>
      </c>
      <c r="M15" s="124">
        <v>0</v>
      </c>
      <c r="N15" s="124">
        <v>0</v>
      </c>
      <c r="O15" s="124">
        <v>0</v>
      </c>
      <c r="P15" s="126"/>
    </row>
    <row r="16" spans="1:16" ht="15.75" x14ac:dyDescent="0.25">
      <c r="A16" s="208"/>
      <c r="B16" s="430" t="s">
        <v>1003</v>
      </c>
      <c r="C16" s="124"/>
      <c r="D16" s="124"/>
      <c r="E16" s="124"/>
      <c r="F16" s="124"/>
      <c r="G16" s="125"/>
      <c r="H16" s="125"/>
      <c r="I16" s="125"/>
      <c r="J16" s="125"/>
      <c r="K16" s="125"/>
      <c r="L16" s="124"/>
      <c r="M16" s="124"/>
      <c r="N16" s="124"/>
      <c r="O16" s="124"/>
      <c r="P16" s="126"/>
    </row>
    <row r="17" spans="1:16" ht="15.75" x14ac:dyDescent="0.25">
      <c r="A17" s="9">
        <v>2589.4</v>
      </c>
      <c r="B17" s="1">
        <v>1982</v>
      </c>
      <c r="C17" s="1">
        <v>0</v>
      </c>
      <c r="E17" s="1">
        <v>2250</v>
      </c>
      <c r="F17" s="1">
        <v>2250</v>
      </c>
      <c r="J17" s="3" t="s">
        <v>498</v>
      </c>
      <c r="K17" s="3" t="s">
        <v>80</v>
      </c>
      <c r="L17" s="1">
        <v>2000</v>
      </c>
      <c r="M17" s="1">
        <v>2000</v>
      </c>
      <c r="N17" s="1">
        <v>2000</v>
      </c>
      <c r="O17" s="1">
        <v>0</v>
      </c>
      <c r="P17" s="10"/>
    </row>
    <row r="18" spans="1:16" ht="15" customHeight="1" thickBot="1" x14ac:dyDescent="0.3">
      <c r="A18" s="163">
        <f>SUM(A12:A17)</f>
        <v>22071.350000000002</v>
      </c>
      <c r="B18" s="120">
        <f>B12+B13+B15+B17</f>
        <v>23982</v>
      </c>
      <c r="C18" s="120">
        <f>SUM(C12:C17)</f>
        <v>20820.440000000002</v>
      </c>
      <c r="D18" s="120">
        <f>SUM(D12:D17)</f>
        <v>10965</v>
      </c>
      <c r="E18" s="120">
        <f>SUM(E12:E17)</f>
        <v>14700</v>
      </c>
      <c r="F18" s="120">
        <f>SUM(F12:F17)</f>
        <v>14700</v>
      </c>
      <c r="G18" s="121"/>
      <c r="H18" s="121"/>
      <c r="I18" s="121"/>
      <c r="J18" s="121"/>
      <c r="K18" s="121"/>
      <c r="L18" s="120">
        <f>SUM(L12:L17)</f>
        <v>16300</v>
      </c>
      <c r="M18" s="120">
        <f>SUM(M12:M17)</f>
        <v>16300</v>
      </c>
      <c r="N18" s="120">
        <f>SUM(N12:N17)</f>
        <v>16300</v>
      </c>
      <c r="O18" s="120">
        <f>SUM(O12:O17)</f>
        <v>11000</v>
      </c>
      <c r="P18" s="122" t="s">
        <v>599</v>
      </c>
    </row>
    <row r="19" spans="1:16" ht="3.75" customHeight="1" thickBot="1" x14ac:dyDescent="0.3"/>
    <row r="20" spans="1:16" ht="15.75" x14ac:dyDescent="0.25">
      <c r="A20" s="162"/>
      <c r="B20" s="117"/>
      <c r="C20" s="117"/>
      <c r="D20" s="117"/>
      <c r="E20" s="117"/>
      <c r="F20" s="117"/>
      <c r="G20" s="118"/>
      <c r="H20" s="118"/>
      <c r="I20" s="118" t="s">
        <v>20</v>
      </c>
      <c r="J20" s="118"/>
      <c r="K20" s="118"/>
      <c r="L20" s="117"/>
      <c r="M20" s="117"/>
      <c r="N20" s="117"/>
      <c r="O20" s="117"/>
      <c r="P20" s="119"/>
    </row>
    <row r="21" spans="1:16" ht="15.75" x14ac:dyDescent="0.25">
      <c r="A21" s="1">
        <v>0</v>
      </c>
      <c r="C21" s="1">
        <v>58220</v>
      </c>
      <c r="E21" s="1">
        <v>0</v>
      </c>
      <c r="F21" s="1">
        <v>0</v>
      </c>
      <c r="J21" s="3" t="s">
        <v>674</v>
      </c>
      <c r="K21" s="3" t="s">
        <v>81</v>
      </c>
      <c r="L21" s="1">
        <v>0</v>
      </c>
      <c r="M21" s="1">
        <v>0</v>
      </c>
      <c r="N21" s="1">
        <v>0</v>
      </c>
      <c r="O21" s="1">
        <v>0</v>
      </c>
      <c r="P21" s="10"/>
    </row>
    <row r="22" spans="1:16" ht="15" customHeight="1" thickBot="1" x14ac:dyDescent="0.3">
      <c r="A22" s="163">
        <f>SUM(A21)</f>
        <v>0</v>
      </c>
      <c r="B22" s="120"/>
      <c r="C22" s="120">
        <f>SUM(C21)</f>
        <v>58220</v>
      </c>
      <c r="D22" s="120"/>
      <c r="E22" s="120">
        <f>SUM(E21)</f>
        <v>0</v>
      </c>
      <c r="F22" s="120">
        <f>SUM(F21)</f>
        <v>0</v>
      </c>
      <c r="G22" s="121"/>
      <c r="H22" s="121"/>
      <c r="I22" s="121"/>
      <c r="J22" s="121"/>
      <c r="K22" s="121"/>
      <c r="L22" s="120">
        <f>SUM(L21)</f>
        <v>0</v>
      </c>
      <c r="M22" s="120">
        <f>SUM(M21)</f>
        <v>0</v>
      </c>
      <c r="N22" s="120">
        <f>SUM(N21)</f>
        <v>0</v>
      </c>
      <c r="O22" s="120">
        <f>SUM(O21)</f>
        <v>0</v>
      </c>
      <c r="P22" s="122" t="s">
        <v>598</v>
      </c>
    </row>
    <row r="23" spans="1:16" ht="3.75" customHeight="1" thickBot="1" x14ac:dyDescent="0.3"/>
    <row r="24" spans="1:16" ht="15.75" x14ac:dyDescent="0.25">
      <c r="A24" s="162"/>
      <c r="B24" s="117"/>
      <c r="C24" s="117"/>
      <c r="D24" s="117"/>
      <c r="E24" s="117"/>
      <c r="F24" s="117"/>
      <c r="G24" s="117"/>
      <c r="H24" s="117"/>
      <c r="I24" s="118" t="s">
        <v>23</v>
      </c>
      <c r="J24" s="118"/>
      <c r="K24" s="118"/>
      <c r="L24" s="117"/>
      <c r="M24" s="117"/>
      <c r="N24" s="117"/>
      <c r="O24" s="117"/>
      <c r="P24" s="119"/>
    </row>
    <row r="25" spans="1:16" ht="15" customHeight="1" thickBot="1" x14ac:dyDescent="0.3">
      <c r="A25" s="163">
        <f>SUM(A23)</f>
        <v>0</v>
      </c>
      <c r="B25" s="120"/>
      <c r="C25" s="120">
        <f>SUM(C23)</f>
        <v>0</v>
      </c>
      <c r="D25" s="120"/>
      <c r="E25" s="120">
        <f>SUM(E23)</f>
        <v>0</v>
      </c>
      <c r="F25" s="120">
        <f>SUM(F23)</f>
        <v>0</v>
      </c>
      <c r="G25" s="120"/>
      <c r="H25" s="120"/>
      <c r="I25" s="120"/>
      <c r="J25" s="121"/>
      <c r="K25" s="121"/>
      <c r="L25" s="120">
        <f>SUM(L23)</f>
        <v>0</v>
      </c>
      <c r="M25" s="120">
        <f>SUM(M23)</f>
        <v>0</v>
      </c>
      <c r="N25" s="120">
        <f>SUM(N23)</f>
        <v>0</v>
      </c>
      <c r="O25" s="120">
        <f>SUM(O23)</f>
        <v>0</v>
      </c>
      <c r="P25" s="122" t="s">
        <v>616</v>
      </c>
    </row>
    <row r="26" spans="1:16" ht="3.75" customHeight="1" thickBot="1" x14ac:dyDescent="0.3"/>
    <row r="27" spans="1:16" ht="15.75" customHeight="1" x14ac:dyDescent="0.25">
      <c r="A27" s="162"/>
      <c r="B27" s="117"/>
      <c r="C27" s="117"/>
      <c r="D27" s="117"/>
      <c r="E27" s="117"/>
      <c r="F27" s="117"/>
      <c r="G27" s="118"/>
      <c r="H27" s="118"/>
      <c r="I27" s="118" t="s">
        <v>24</v>
      </c>
      <c r="J27" s="118"/>
      <c r="K27" s="118"/>
      <c r="L27" s="117"/>
      <c r="M27" s="117"/>
      <c r="N27" s="117"/>
      <c r="O27" s="117"/>
      <c r="P27" s="119"/>
    </row>
    <row r="28" spans="1:16" ht="15.75" customHeight="1" x14ac:dyDescent="0.25">
      <c r="A28" s="9">
        <v>125000</v>
      </c>
      <c r="C28" s="1">
        <v>50000</v>
      </c>
      <c r="D28" s="1">
        <v>10000</v>
      </c>
      <c r="E28" s="1">
        <v>30000</v>
      </c>
      <c r="F28" s="1">
        <v>30000</v>
      </c>
      <c r="J28" s="3" t="s">
        <v>499</v>
      </c>
      <c r="K28" s="3" t="s">
        <v>892</v>
      </c>
      <c r="L28" s="1">
        <v>30000</v>
      </c>
      <c r="M28" s="1">
        <v>30000</v>
      </c>
      <c r="N28" s="1">
        <v>30000</v>
      </c>
      <c r="O28" s="1">
        <v>85000</v>
      </c>
      <c r="P28" s="10"/>
    </row>
    <row r="29" spans="1:16" ht="15.75" customHeight="1" x14ac:dyDescent="0.25">
      <c r="A29" s="208">
        <v>0</v>
      </c>
      <c r="B29" s="124"/>
      <c r="C29" s="124">
        <v>22000</v>
      </c>
      <c r="D29" s="124">
        <v>50000</v>
      </c>
      <c r="E29" s="124">
        <v>50000</v>
      </c>
      <c r="F29" s="124">
        <v>50000</v>
      </c>
      <c r="G29" s="125"/>
      <c r="H29" s="125"/>
      <c r="I29" s="125"/>
      <c r="J29" s="125" t="s">
        <v>500</v>
      </c>
      <c r="K29" s="125" t="s">
        <v>1121</v>
      </c>
      <c r="L29" s="124">
        <v>50000</v>
      </c>
      <c r="M29" s="124">
        <v>50000</v>
      </c>
      <c r="N29" s="124">
        <v>50000</v>
      </c>
      <c r="O29" s="124">
        <v>110000</v>
      </c>
      <c r="P29" s="126"/>
    </row>
    <row r="30" spans="1:16" ht="15.75" customHeight="1" x14ac:dyDescent="0.25">
      <c r="A30" s="9">
        <v>0</v>
      </c>
      <c r="C30" s="1">
        <v>0</v>
      </c>
      <c r="D30" s="1">
        <v>0</v>
      </c>
      <c r="E30" s="1">
        <v>0</v>
      </c>
      <c r="F30" s="1">
        <v>0</v>
      </c>
      <c r="J30" s="3" t="s">
        <v>501</v>
      </c>
      <c r="K30" s="3" t="s">
        <v>26</v>
      </c>
      <c r="L30" s="1">
        <v>58900</v>
      </c>
      <c r="M30" s="1">
        <v>58900</v>
      </c>
      <c r="N30" s="1">
        <v>58900</v>
      </c>
      <c r="O30" s="1">
        <v>100000</v>
      </c>
      <c r="P30" s="10"/>
    </row>
    <row r="31" spans="1:16" ht="15" customHeight="1" thickBot="1" x14ac:dyDescent="0.3">
      <c r="A31" s="163">
        <f>SUM(A28:A30)</f>
        <v>125000</v>
      </c>
      <c r="B31" s="120"/>
      <c r="C31" s="120">
        <f>SUM(C28:C30)</f>
        <v>72000</v>
      </c>
      <c r="D31" s="120">
        <f>SUM(D28:D30)</f>
        <v>60000</v>
      </c>
      <c r="E31" s="120">
        <f>SUM(E28:E30)</f>
        <v>80000</v>
      </c>
      <c r="F31" s="120">
        <f>SUM(F28:F30)</f>
        <v>80000</v>
      </c>
      <c r="G31" s="121"/>
      <c r="H31" s="121"/>
      <c r="I31" s="121"/>
      <c r="J31" s="121"/>
      <c r="K31" s="121"/>
      <c r="L31" s="120">
        <f>SUM(L28:L30)</f>
        <v>138900</v>
      </c>
      <c r="M31" s="120">
        <f>SUM(M28:M30)</f>
        <v>138900</v>
      </c>
      <c r="N31" s="120">
        <f>SUM(N28:N30)</f>
        <v>138900</v>
      </c>
      <c r="O31" s="120">
        <f>SUM(O28:O30)</f>
        <v>295000</v>
      </c>
      <c r="P31" s="122" t="s">
        <v>596</v>
      </c>
    </row>
    <row r="32" spans="1:16" ht="3.75" customHeight="1" thickBot="1" x14ac:dyDescent="0.3"/>
    <row r="33" spans="1:16" ht="15.75" customHeight="1" x14ac:dyDescent="0.25">
      <c r="A33" s="162"/>
      <c r="B33" s="117"/>
      <c r="C33" s="117"/>
      <c r="D33" s="117"/>
      <c r="E33" s="117"/>
      <c r="F33" s="117"/>
      <c r="G33" s="118"/>
      <c r="H33" s="118"/>
      <c r="I33" s="118" t="s">
        <v>27</v>
      </c>
      <c r="J33" s="118"/>
      <c r="K33" s="118"/>
      <c r="L33" s="117"/>
      <c r="M33" s="117"/>
      <c r="N33" s="117"/>
      <c r="O33" s="117"/>
      <c r="P33" s="119"/>
    </row>
    <row r="34" spans="1:16" ht="15.75" customHeight="1" x14ac:dyDescent="0.25">
      <c r="A34" s="9">
        <v>0</v>
      </c>
      <c r="C34" s="1">
        <v>0</v>
      </c>
      <c r="D34" s="1">
        <v>660</v>
      </c>
      <c r="E34" s="1">
        <v>1500</v>
      </c>
      <c r="F34" s="1">
        <v>1500</v>
      </c>
      <c r="J34" s="3" t="s">
        <v>502</v>
      </c>
      <c r="K34" s="3" t="s">
        <v>28</v>
      </c>
      <c r="L34" s="1">
        <v>0</v>
      </c>
      <c r="M34" s="1">
        <v>0</v>
      </c>
      <c r="N34" s="1">
        <v>0</v>
      </c>
      <c r="O34" s="1">
        <v>0</v>
      </c>
      <c r="P34" s="10"/>
    </row>
    <row r="35" spans="1:16" ht="15.75" customHeight="1" x14ac:dyDescent="0.25">
      <c r="A35" s="208">
        <v>0</v>
      </c>
      <c r="B35" s="124"/>
      <c r="C35" s="124">
        <v>169988.35</v>
      </c>
      <c r="D35" s="124">
        <v>270766.89</v>
      </c>
      <c r="E35" s="124">
        <v>0</v>
      </c>
      <c r="F35" s="124">
        <v>259500</v>
      </c>
      <c r="G35" s="125"/>
      <c r="H35" s="125"/>
      <c r="I35" s="125"/>
      <c r="J35" s="125" t="s">
        <v>702</v>
      </c>
      <c r="K35" s="125" t="s">
        <v>695</v>
      </c>
      <c r="L35" s="124">
        <v>0</v>
      </c>
      <c r="M35" s="124">
        <v>0</v>
      </c>
      <c r="N35" s="124">
        <v>0</v>
      </c>
      <c r="O35" s="124">
        <v>0</v>
      </c>
      <c r="P35" s="126"/>
    </row>
    <row r="36" spans="1:16" ht="15.75" customHeight="1" x14ac:dyDescent="0.25">
      <c r="A36" s="9">
        <v>0</v>
      </c>
      <c r="C36" s="1">
        <v>0</v>
      </c>
      <c r="D36" s="1">
        <v>0</v>
      </c>
      <c r="E36" s="1">
        <v>59000</v>
      </c>
      <c r="J36" s="3" t="s">
        <v>857</v>
      </c>
      <c r="K36" s="3" t="s">
        <v>856</v>
      </c>
      <c r="L36" s="1">
        <v>0</v>
      </c>
      <c r="M36" s="1">
        <v>0</v>
      </c>
      <c r="N36" s="1">
        <v>0</v>
      </c>
      <c r="O36" s="1">
        <v>0</v>
      </c>
      <c r="P36" s="10"/>
    </row>
    <row r="37" spans="1:16" ht="15" customHeight="1" thickBot="1" x14ac:dyDescent="0.3">
      <c r="A37" s="163"/>
      <c r="B37" s="120"/>
      <c r="C37" s="120">
        <f>SUM(C34:C36)</f>
        <v>169988.35</v>
      </c>
      <c r="D37" s="120">
        <f>SUM(D34:D36)</f>
        <v>271426.89</v>
      </c>
      <c r="E37" s="120">
        <f>SUM(E34:E36)</f>
        <v>60500</v>
      </c>
      <c r="F37" s="120">
        <f>SUM(F34:F36)</f>
        <v>261000</v>
      </c>
      <c r="G37" s="121"/>
      <c r="H37" s="121"/>
      <c r="I37" s="121"/>
      <c r="J37" s="121"/>
      <c r="K37" s="121"/>
      <c r="L37" s="120">
        <f>SUM(L34:L36)</f>
        <v>0</v>
      </c>
      <c r="M37" s="120">
        <f>SUM(M34:M36)</f>
        <v>0</v>
      </c>
      <c r="N37" s="120">
        <f>SUM(N34:N36)</f>
        <v>0</v>
      </c>
      <c r="O37" s="120">
        <f>SUM(O34:O36)</f>
        <v>0</v>
      </c>
      <c r="P37" s="122" t="s">
        <v>597</v>
      </c>
    </row>
    <row r="38" spans="1:16" ht="3.75" customHeight="1" thickBot="1" x14ac:dyDescent="0.3"/>
    <row r="39" spans="1:16" ht="15.75" customHeight="1" x14ac:dyDescent="0.25">
      <c r="A39" s="162"/>
      <c r="B39" s="117"/>
      <c r="C39" s="117"/>
      <c r="D39" s="117"/>
      <c r="E39" s="117"/>
      <c r="F39" s="117"/>
      <c r="G39" s="118"/>
      <c r="H39" s="118"/>
      <c r="I39" s="118" t="s">
        <v>29</v>
      </c>
      <c r="J39" s="118"/>
      <c r="K39" s="118"/>
      <c r="L39" s="117"/>
      <c r="M39" s="117"/>
      <c r="N39" s="117"/>
      <c r="O39" s="117"/>
      <c r="P39" s="119"/>
    </row>
    <row r="40" spans="1:16" ht="15" customHeight="1" thickBot="1" x14ac:dyDescent="0.3">
      <c r="A40" s="163">
        <v>0</v>
      </c>
      <c r="B40" s="120"/>
      <c r="C40" s="120">
        <v>0</v>
      </c>
      <c r="D40" s="120"/>
      <c r="E40" s="120">
        <v>0</v>
      </c>
      <c r="F40" s="120">
        <v>0</v>
      </c>
      <c r="G40" s="121"/>
      <c r="H40" s="121"/>
      <c r="I40" s="121"/>
      <c r="J40" s="121"/>
      <c r="K40" s="121"/>
      <c r="L40" s="120">
        <v>0</v>
      </c>
      <c r="M40" s="120">
        <v>0</v>
      </c>
      <c r="N40" s="120">
        <v>0</v>
      </c>
      <c r="O40" s="120">
        <v>0</v>
      </c>
      <c r="P40" s="122" t="s">
        <v>594</v>
      </c>
    </row>
    <row r="41" spans="1:16" ht="3.75" customHeight="1" thickBot="1" x14ac:dyDescent="0.3"/>
    <row r="42" spans="1:16" s="54" customFormat="1" ht="15" customHeight="1" thickBot="1" x14ac:dyDescent="0.3">
      <c r="A42" s="210">
        <f>A9+A18+A22+A31+A34</f>
        <v>178792.56</v>
      </c>
      <c r="B42" s="210">
        <f>B9+B18+B22+B31+B34</f>
        <v>55703</v>
      </c>
      <c r="C42" s="211">
        <f>SUM(C37,C31,C22,C18,C9)</f>
        <v>240365.78999999998</v>
      </c>
      <c r="D42" s="211">
        <f>SUM(D37,D31,D22,D18,D9)</f>
        <v>275784.17</v>
      </c>
      <c r="E42" s="211">
        <f>SUM(E37,E31,E22,E25,E18,E40,E9)</f>
        <v>195200</v>
      </c>
      <c r="F42" s="211">
        <f>SUM(F37,F31,F22,F25,F18,F40,F9)</f>
        <v>408700</v>
      </c>
      <c r="G42" s="212"/>
      <c r="H42" s="212"/>
      <c r="I42" s="212"/>
      <c r="J42" s="212"/>
      <c r="K42" s="212"/>
      <c r="L42" s="211">
        <f>SUM(L37,L31,L22,L25,L18,L40,L9)</f>
        <v>164950</v>
      </c>
      <c r="M42" s="211">
        <f>SUM(M37,M31,M22,M25,M18,M40,M9)</f>
        <v>164950</v>
      </c>
      <c r="N42" s="211">
        <f>SUM(N37,N31,N22,N25,N18,N40,N9)</f>
        <v>164950</v>
      </c>
      <c r="O42" s="211">
        <f>SUM(O37,O31,O22,O25,O18,O40,O9)</f>
        <v>178929.73000000004</v>
      </c>
      <c r="P42" s="213" t="s">
        <v>595</v>
      </c>
    </row>
    <row r="43" spans="1:16" ht="3.75" customHeight="1" thickBot="1" x14ac:dyDescent="0.3"/>
    <row r="44" spans="1:16" s="54" customFormat="1" ht="15.75" customHeight="1" thickBot="1" x14ac:dyDescent="0.3">
      <c r="A44" s="210"/>
      <c r="B44" s="211"/>
      <c r="C44" s="211"/>
      <c r="D44" s="211"/>
      <c r="E44" s="211"/>
      <c r="F44" s="211"/>
      <c r="G44" s="212"/>
      <c r="H44" s="212" t="s">
        <v>173</v>
      </c>
      <c r="I44" s="212"/>
      <c r="J44" s="212"/>
      <c r="K44" s="212"/>
      <c r="L44" s="211"/>
      <c r="M44" s="211"/>
      <c r="N44" s="211"/>
      <c r="O44" s="211"/>
      <c r="P44" s="213"/>
    </row>
    <row r="45" spans="1:16" ht="3.75" customHeight="1" thickBot="1" x14ac:dyDescent="0.3"/>
    <row r="46" spans="1:16" ht="16.149999999999999" customHeight="1" x14ac:dyDescent="0.25">
      <c r="A46" s="162"/>
      <c r="B46" s="428" t="s">
        <v>998</v>
      </c>
      <c r="C46" s="117"/>
      <c r="D46" s="117"/>
      <c r="E46" s="117"/>
      <c r="F46" s="117"/>
      <c r="G46" s="118"/>
      <c r="H46" s="118"/>
      <c r="I46" s="118" t="s">
        <v>592</v>
      </c>
      <c r="J46" s="118"/>
      <c r="K46" s="118"/>
      <c r="L46" s="117"/>
      <c r="M46" s="117"/>
      <c r="N46" s="117"/>
      <c r="O46" s="117"/>
      <c r="P46" s="119"/>
    </row>
    <row r="47" spans="1:16" ht="15" customHeight="1" x14ac:dyDescent="0.25">
      <c r="A47" s="208">
        <v>64031.89</v>
      </c>
      <c r="B47" s="124">
        <v>67667</v>
      </c>
      <c r="C47" s="124">
        <v>15207.88</v>
      </c>
      <c r="D47" s="124">
        <v>13572.3</v>
      </c>
      <c r="E47" s="124">
        <v>25000</v>
      </c>
      <c r="F47" s="124">
        <v>13000</v>
      </c>
      <c r="G47" s="125"/>
      <c r="H47" s="125"/>
      <c r="I47" s="125"/>
      <c r="J47" s="125" t="s">
        <v>840</v>
      </c>
      <c r="K47" s="125" t="s">
        <v>841</v>
      </c>
      <c r="L47" s="124">
        <v>15000</v>
      </c>
      <c r="M47" s="124">
        <v>15000</v>
      </c>
      <c r="N47" s="124">
        <v>15000</v>
      </c>
      <c r="O47" s="124">
        <v>10500</v>
      </c>
      <c r="P47" s="126"/>
    </row>
    <row r="48" spans="1:16" ht="15.75" customHeight="1" x14ac:dyDescent="0.25">
      <c r="A48" s="345">
        <v>0</v>
      </c>
      <c r="B48" s="346"/>
      <c r="C48" s="346">
        <v>0</v>
      </c>
      <c r="D48" s="346"/>
      <c r="E48" s="346">
        <v>0</v>
      </c>
      <c r="F48" s="346">
        <v>0</v>
      </c>
      <c r="G48" s="347"/>
      <c r="H48" s="347"/>
      <c r="I48" s="347"/>
      <c r="J48" s="347" t="s">
        <v>913</v>
      </c>
      <c r="K48" s="347" t="s">
        <v>59</v>
      </c>
      <c r="L48" s="346">
        <v>0</v>
      </c>
      <c r="M48" s="346">
        <v>0</v>
      </c>
      <c r="N48" s="346">
        <v>0</v>
      </c>
      <c r="O48" s="346">
        <v>100</v>
      </c>
      <c r="P48" s="348"/>
    </row>
    <row r="49" spans="1:16" ht="15" customHeight="1" x14ac:dyDescent="0.25">
      <c r="A49" s="208">
        <v>1593.41</v>
      </c>
      <c r="B49" s="124"/>
      <c r="C49" s="124">
        <v>0</v>
      </c>
      <c r="D49" s="124"/>
      <c r="E49" s="124">
        <v>1000</v>
      </c>
      <c r="F49" s="124">
        <v>1000</v>
      </c>
      <c r="G49" s="125"/>
      <c r="H49" s="125"/>
      <c r="I49" s="125"/>
      <c r="J49" s="125" t="s">
        <v>619</v>
      </c>
      <c r="K49" s="125" t="s">
        <v>607</v>
      </c>
      <c r="L49" s="124">
        <v>0</v>
      </c>
      <c r="M49" s="124">
        <v>0</v>
      </c>
      <c r="N49" s="124">
        <v>0</v>
      </c>
      <c r="O49" s="124">
        <v>0</v>
      </c>
      <c r="P49" s="126"/>
    </row>
    <row r="50" spans="1:16" ht="15" customHeight="1" x14ac:dyDescent="0.25">
      <c r="A50" s="9">
        <v>0</v>
      </c>
      <c r="C50" s="1">
        <v>0</v>
      </c>
      <c r="E50" s="1">
        <v>1000</v>
      </c>
      <c r="F50" s="1">
        <v>1000</v>
      </c>
      <c r="J50" s="3" t="s">
        <v>620</v>
      </c>
      <c r="K50" s="3" t="s">
        <v>608</v>
      </c>
      <c r="L50" s="1">
        <v>0</v>
      </c>
      <c r="M50" s="1">
        <v>0</v>
      </c>
      <c r="N50" s="1">
        <v>0</v>
      </c>
      <c r="O50" s="1">
        <v>500</v>
      </c>
      <c r="P50" s="10"/>
    </row>
    <row r="51" spans="1:16" ht="15" customHeight="1" x14ac:dyDescent="0.25">
      <c r="A51" s="208">
        <v>0</v>
      </c>
      <c r="B51" s="124"/>
      <c r="C51" s="124">
        <v>1019.62</v>
      </c>
      <c r="D51" s="124"/>
      <c r="E51" s="124">
        <v>2000</v>
      </c>
      <c r="F51" s="124">
        <v>1000</v>
      </c>
      <c r="G51" s="125"/>
      <c r="H51" s="125"/>
      <c r="I51" s="125"/>
      <c r="J51" s="125" t="s">
        <v>621</v>
      </c>
      <c r="K51" s="125" t="s">
        <v>609</v>
      </c>
      <c r="L51" s="124">
        <v>1000</v>
      </c>
      <c r="M51" s="124">
        <v>1000</v>
      </c>
      <c r="N51" s="124">
        <v>1000</v>
      </c>
      <c r="O51" s="124">
        <v>0</v>
      </c>
      <c r="P51" s="126"/>
    </row>
    <row r="52" spans="1:16" ht="15" customHeight="1" x14ac:dyDescent="0.25">
      <c r="A52" s="9">
        <v>3698.22</v>
      </c>
      <c r="C52" s="1">
        <v>1363.39</v>
      </c>
      <c r="D52" s="1">
        <v>1889.01</v>
      </c>
      <c r="E52" s="1">
        <v>7500</v>
      </c>
      <c r="F52" s="1">
        <v>1500</v>
      </c>
      <c r="J52" s="3" t="s">
        <v>622</v>
      </c>
      <c r="K52" s="3" t="s">
        <v>610</v>
      </c>
      <c r="L52" s="1">
        <v>1500</v>
      </c>
      <c r="M52" s="1">
        <v>1500</v>
      </c>
      <c r="N52" s="1">
        <v>1500</v>
      </c>
      <c r="O52" s="1">
        <v>5800</v>
      </c>
      <c r="P52" s="10"/>
    </row>
    <row r="53" spans="1:16" ht="15" customHeight="1" thickBot="1" x14ac:dyDescent="0.3">
      <c r="A53" s="163">
        <f>SUM(A44:A52)</f>
        <v>69323.520000000004</v>
      </c>
      <c r="B53" s="120">
        <f>SUM(B47:B52)</f>
        <v>67667</v>
      </c>
      <c r="C53" s="120">
        <f>SUM(C44:C52)</f>
        <v>17590.89</v>
      </c>
      <c r="D53" s="120">
        <f>SUM(D47:D52)</f>
        <v>15461.31</v>
      </c>
      <c r="E53" s="120">
        <f>SUM(E44:E52)</f>
        <v>36500</v>
      </c>
      <c r="F53" s="120">
        <f>SUM(F44:F52)</f>
        <v>17500</v>
      </c>
      <c r="G53" s="121"/>
      <c r="H53" s="121"/>
      <c r="I53" s="121"/>
      <c r="J53" s="121"/>
      <c r="K53" s="121"/>
      <c r="L53" s="120">
        <f>SUM(L47:L52)</f>
        <v>17500</v>
      </c>
      <c r="M53" s="120">
        <f>SUM(M47:M52)</f>
        <v>17500</v>
      </c>
      <c r="N53" s="120">
        <f>SUM(N47:N52)</f>
        <v>17500</v>
      </c>
      <c r="O53" s="120">
        <f>SUM(O47:O52)</f>
        <v>16900</v>
      </c>
      <c r="P53" s="122" t="s">
        <v>593</v>
      </c>
    </row>
    <row r="54" spans="1:16" ht="3.75" customHeight="1" thickBot="1" x14ac:dyDescent="0.3"/>
    <row r="55" spans="1:16" ht="15" customHeight="1" x14ac:dyDescent="0.25">
      <c r="A55" s="162"/>
      <c r="B55" s="428" t="s">
        <v>1006</v>
      </c>
      <c r="C55" s="117"/>
      <c r="D55" s="117"/>
      <c r="E55" s="117"/>
      <c r="F55" s="117"/>
      <c r="G55" s="118"/>
      <c r="H55" s="118" t="s">
        <v>32</v>
      </c>
      <c r="I55" s="118"/>
      <c r="J55" s="118"/>
      <c r="K55" s="123"/>
      <c r="L55" s="117"/>
      <c r="M55" s="117"/>
      <c r="N55" s="117"/>
      <c r="O55" s="117"/>
      <c r="P55" s="119"/>
    </row>
    <row r="56" spans="1:16" ht="15" customHeight="1" x14ac:dyDescent="0.25">
      <c r="A56" s="9">
        <v>0</v>
      </c>
      <c r="B56" s="1">
        <v>68699</v>
      </c>
      <c r="C56" s="1">
        <v>10498.03</v>
      </c>
      <c r="D56" s="1">
        <v>9866.11</v>
      </c>
      <c r="E56" s="1">
        <v>15000</v>
      </c>
      <c r="F56" s="1">
        <v>10000</v>
      </c>
      <c r="J56" s="3" t="s">
        <v>564</v>
      </c>
      <c r="K56" s="3" t="s">
        <v>1070</v>
      </c>
      <c r="L56" s="1">
        <v>10000</v>
      </c>
      <c r="M56" s="1">
        <v>10000</v>
      </c>
      <c r="N56" s="1">
        <v>10000</v>
      </c>
      <c r="O56" s="1">
        <v>3000</v>
      </c>
      <c r="P56" s="10"/>
    </row>
    <row r="57" spans="1:16" ht="15.75" customHeight="1" x14ac:dyDescent="0.25">
      <c r="A57" s="208">
        <v>2962.12</v>
      </c>
      <c r="B57" s="124"/>
      <c r="C57" s="124">
        <v>17622.39</v>
      </c>
      <c r="D57" s="124">
        <v>16760.53</v>
      </c>
      <c r="E57" s="124">
        <v>81000</v>
      </c>
      <c r="F57" s="124">
        <v>50000</v>
      </c>
      <c r="G57" s="125"/>
      <c r="H57" s="125"/>
      <c r="I57" s="125"/>
      <c r="J57" s="125" t="s">
        <v>259</v>
      </c>
      <c r="K57" s="125" t="s">
        <v>694</v>
      </c>
      <c r="L57" s="124">
        <v>50000</v>
      </c>
      <c r="M57" s="124">
        <v>50000</v>
      </c>
      <c r="N57" s="124">
        <v>50000</v>
      </c>
      <c r="O57" s="124">
        <v>90249.2</v>
      </c>
      <c r="P57" s="126" t="s">
        <v>979</v>
      </c>
    </row>
    <row r="58" spans="1:16" ht="15.75" customHeight="1" x14ac:dyDescent="0.25">
      <c r="A58" s="9">
        <v>0</v>
      </c>
      <c r="C58" s="1">
        <v>1699.5</v>
      </c>
      <c r="D58" s="1">
        <v>2428.19</v>
      </c>
      <c r="E58" s="1">
        <v>1500</v>
      </c>
      <c r="F58" s="1">
        <v>1500</v>
      </c>
      <c r="J58" s="3" t="s">
        <v>260</v>
      </c>
      <c r="K58" s="3" t="s">
        <v>39</v>
      </c>
      <c r="L58" s="1">
        <v>2000</v>
      </c>
      <c r="M58" s="1">
        <v>2000</v>
      </c>
      <c r="N58" s="1">
        <v>2000</v>
      </c>
      <c r="O58" s="1">
        <v>1000</v>
      </c>
      <c r="P58" s="10"/>
    </row>
    <row r="59" spans="1:16" ht="15.75" customHeight="1" x14ac:dyDescent="0.25">
      <c r="A59" s="208">
        <v>0</v>
      </c>
      <c r="B59" s="124"/>
      <c r="C59" s="124">
        <v>4200.37</v>
      </c>
      <c r="D59" s="124">
        <v>3123.02</v>
      </c>
      <c r="E59" s="124">
        <v>3500</v>
      </c>
      <c r="F59" s="124">
        <v>3500</v>
      </c>
      <c r="G59" s="125"/>
      <c r="H59" s="125"/>
      <c r="I59" s="125"/>
      <c r="J59" s="125" t="s">
        <v>261</v>
      </c>
      <c r="K59" s="125" t="s">
        <v>40</v>
      </c>
      <c r="L59" s="124">
        <v>4000</v>
      </c>
      <c r="M59" s="124">
        <v>4000</v>
      </c>
      <c r="N59" s="124">
        <v>4000</v>
      </c>
      <c r="O59" s="124">
        <v>4500</v>
      </c>
      <c r="P59" s="126"/>
    </row>
    <row r="60" spans="1:16" ht="15.75" customHeight="1" x14ac:dyDescent="0.25">
      <c r="A60" s="9">
        <v>59260.21</v>
      </c>
      <c r="C60" s="1">
        <v>4046.17</v>
      </c>
      <c r="D60" s="1">
        <v>3541.4</v>
      </c>
      <c r="E60" s="1">
        <v>1000</v>
      </c>
      <c r="F60" s="1">
        <v>1000</v>
      </c>
      <c r="J60" s="3" t="s">
        <v>262</v>
      </c>
      <c r="K60" s="3" t="s">
        <v>4</v>
      </c>
      <c r="L60" s="1">
        <v>300</v>
      </c>
      <c r="M60" s="1">
        <v>300</v>
      </c>
      <c r="N60" s="1">
        <v>300</v>
      </c>
      <c r="O60" s="1">
        <v>3500</v>
      </c>
      <c r="P60" s="10"/>
    </row>
    <row r="61" spans="1:16" ht="15.75" customHeight="1" x14ac:dyDescent="0.25">
      <c r="A61" s="208">
        <v>271.3</v>
      </c>
      <c r="B61" s="124"/>
      <c r="C61" s="124">
        <v>26.98</v>
      </c>
      <c r="D61" s="124">
        <v>193.79</v>
      </c>
      <c r="E61" s="124">
        <v>500</v>
      </c>
      <c r="F61" s="124">
        <v>500</v>
      </c>
      <c r="G61" s="125"/>
      <c r="H61" s="125"/>
      <c r="I61" s="125"/>
      <c r="J61" s="125" t="s">
        <v>263</v>
      </c>
      <c r="K61" s="125" t="s">
        <v>42</v>
      </c>
      <c r="L61" s="124">
        <v>100</v>
      </c>
      <c r="M61" s="124">
        <v>100</v>
      </c>
      <c r="N61" s="124">
        <v>100</v>
      </c>
      <c r="O61" s="124">
        <v>200</v>
      </c>
      <c r="P61" s="126"/>
    </row>
    <row r="62" spans="1:16" ht="15.75" customHeight="1" x14ac:dyDescent="0.25">
      <c r="A62" s="9">
        <v>0</v>
      </c>
      <c r="C62" s="1">
        <v>1196.27</v>
      </c>
      <c r="D62" s="1">
        <v>2460.52</v>
      </c>
      <c r="E62" s="1">
        <v>1500</v>
      </c>
      <c r="F62" s="1">
        <v>1500</v>
      </c>
      <c r="J62" s="3" t="s">
        <v>264</v>
      </c>
      <c r="K62" s="3" t="s">
        <v>43</v>
      </c>
      <c r="L62" s="1">
        <v>1500</v>
      </c>
      <c r="M62" s="1">
        <v>1500</v>
      </c>
      <c r="N62" s="1">
        <v>1500</v>
      </c>
      <c r="O62" s="1">
        <v>1500</v>
      </c>
      <c r="P62" s="10"/>
    </row>
    <row r="63" spans="1:16" ht="15.75" customHeight="1" x14ac:dyDescent="0.25">
      <c r="A63" s="208">
        <v>0</v>
      </c>
      <c r="B63" s="124"/>
      <c r="C63" s="124">
        <v>19320.29</v>
      </c>
      <c r="D63" s="124">
        <v>24915.98</v>
      </c>
      <c r="E63" s="124">
        <v>5000</v>
      </c>
      <c r="F63" s="124">
        <v>5000</v>
      </c>
      <c r="G63" s="125"/>
      <c r="H63" s="125"/>
      <c r="I63" s="125"/>
      <c r="J63" s="125" t="s">
        <v>265</v>
      </c>
      <c r="K63" s="125" t="s">
        <v>44</v>
      </c>
      <c r="L63" s="124">
        <v>25000</v>
      </c>
      <c r="M63" s="124">
        <v>25000</v>
      </c>
      <c r="N63" s="124">
        <v>25000</v>
      </c>
      <c r="O63" s="124">
        <v>25000</v>
      </c>
      <c r="P63" s="126"/>
    </row>
    <row r="64" spans="1:16" ht="15.75" customHeight="1" x14ac:dyDescent="0.25">
      <c r="A64" s="9">
        <v>0</v>
      </c>
      <c r="C64" s="1">
        <v>7.99</v>
      </c>
      <c r="D64" s="1">
        <v>100</v>
      </c>
      <c r="E64" s="1">
        <v>500</v>
      </c>
      <c r="F64" s="1">
        <v>500</v>
      </c>
      <c r="J64" s="3" t="s">
        <v>266</v>
      </c>
      <c r="K64" s="3" t="s">
        <v>45</v>
      </c>
      <c r="L64" s="1">
        <v>150</v>
      </c>
      <c r="M64" s="1">
        <v>150</v>
      </c>
      <c r="N64" s="1">
        <v>150</v>
      </c>
      <c r="O64" s="1">
        <v>0</v>
      </c>
      <c r="P64" s="10"/>
    </row>
    <row r="65" spans="1:16" ht="15.75" customHeight="1" x14ac:dyDescent="0.25">
      <c r="A65" s="208">
        <v>0</v>
      </c>
      <c r="B65" s="124"/>
      <c r="C65" s="124">
        <v>0</v>
      </c>
      <c r="D65" s="124"/>
      <c r="E65" s="124">
        <v>1000</v>
      </c>
      <c r="F65" s="124">
        <v>1000</v>
      </c>
      <c r="G65" s="125"/>
      <c r="H65" s="125"/>
      <c r="I65" s="125"/>
      <c r="J65" s="125" t="s">
        <v>267</v>
      </c>
      <c r="K65" s="125" t="s">
        <v>46</v>
      </c>
      <c r="L65" s="124">
        <v>0</v>
      </c>
      <c r="M65" s="124">
        <v>0</v>
      </c>
      <c r="N65" s="124">
        <v>0</v>
      </c>
      <c r="O65" s="124">
        <v>0</v>
      </c>
      <c r="P65" s="126"/>
    </row>
    <row r="66" spans="1:16" ht="15.75" customHeight="1" x14ac:dyDescent="0.25">
      <c r="A66" s="9">
        <v>0</v>
      </c>
      <c r="C66" s="1">
        <v>901.24</v>
      </c>
      <c r="E66" s="1">
        <v>1000</v>
      </c>
      <c r="F66" s="1">
        <v>1000</v>
      </c>
      <c r="J66" s="3" t="s">
        <v>268</v>
      </c>
      <c r="K66" s="3" t="s">
        <v>49</v>
      </c>
      <c r="L66" s="1">
        <v>0</v>
      </c>
      <c r="M66" s="1">
        <v>0</v>
      </c>
      <c r="N66" s="1">
        <v>0</v>
      </c>
      <c r="O66" s="1">
        <v>0</v>
      </c>
      <c r="P66" s="10"/>
    </row>
    <row r="67" spans="1:16" ht="15.75" customHeight="1" x14ac:dyDescent="0.25">
      <c r="A67" s="208">
        <v>0</v>
      </c>
      <c r="B67" s="124"/>
      <c r="C67" s="124">
        <v>0</v>
      </c>
      <c r="D67" s="124"/>
      <c r="E67" s="124">
        <v>1000</v>
      </c>
      <c r="F67" s="124">
        <v>1000</v>
      </c>
      <c r="G67" s="125"/>
      <c r="H67" s="125"/>
      <c r="I67" s="125"/>
      <c r="J67" s="125" t="s">
        <v>269</v>
      </c>
      <c r="K67" s="125" t="s">
        <v>51</v>
      </c>
      <c r="L67" s="124">
        <v>0</v>
      </c>
      <c r="M67" s="124">
        <v>0</v>
      </c>
      <c r="N67" s="124">
        <v>0</v>
      </c>
      <c r="O67" s="124">
        <v>0</v>
      </c>
      <c r="P67" s="126"/>
    </row>
    <row r="68" spans="1:16" ht="15.75" customHeight="1" x14ac:dyDescent="0.25">
      <c r="A68" s="9">
        <v>0</v>
      </c>
      <c r="C68" s="1">
        <v>1000</v>
      </c>
      <c r="E68" s="1">
        <v>500</v>
      </c>
      <c r="F68" s="1">
        <v>500</v>
      </c>
      <c r="J68" s="3" t="s">
        <v>270</v>
      </c>
      <c r="K68" s="3" t="s">
        <v>54</v>
      </c>
      <c r="L68" s="1">
        <v>0</v>
      </c>
      <c r="M68" s="1">
        <v>0</v>
      </c>
      <c r="N68" s="1">
        <v>0</v>
      </c>
      <c r="O68" s="1">
        <v>0</v>
      </c>
      <c r="P68" s="10"/>
    </row>
    <row r="69" spans="1:16" ht="15.75" customHeight="1" x14ac:dyDescent="0.25">
      <c r="A69" s="208">
        <v>0</v>
      </c>
      <c r="B69" s="124"/>
      <c r="C69" s="124">
        <v>0</v>
      </c>
      <c r="D69" s="124"/>
      <c r="E69" s="124">
        <v>500</v>
      </c>
      <c r="F69" s="124">
        <v>500</v>
      </c>
      <c r="G69" s="125"/>
      <c r="H69" s="125"/>
      <c r="I69" s="125"/>
      <c r="J69" s="125" t="s">
        <v>271</v>
      </c>
      <c r="K69" s="125" t="s">
        <v>55</v>
      </c>
      <c r="L69" s="124">
        <v>0</v>
      </c>
      <c r="M69" s="124">
        <v>0</v>
      </c>
      <c r="N69" s="124">
        <v>0</v>
      </c>
      <c r="O69" s="124">
        <v>0</v>
      </c>
      <c r="P69" s="126"/>
    </row>
    <row r="70" spans="1:16" ht="15.75" customHeight="1" x14ac:dyDescent="0.25">
      <c r="A70" s="9">
        <v>0</v>
      </c>
      <c r="C70" s="1">
        <v>0</v>
      </c>
      <c r="E70" s="1">
        <v>0</v>
      </c>
      <c r="F70" s="1">
        <v>0</v>
      </c>
      <c r="J70" s="3" t="s">
        <v>272</v>
      </c>
      <c r="K70" s="3" t="s">
        <v>1118</v>
      </c>
      <c r="L70" s="1">
        <v>0</v>
      </c>
      <c r="M70" s="1">
        <v>0</v>
      </c>
      <c r="N70" s="1">
        <v>0</v>
      </c>
      <c r="O70" s="1">
        <v>1500</v>
      </c>
      <c r="P70" s="10" t="s">
        <v>1071</v>
      </c>
    </row>
    <row r="71" spans="1:16" ht="15.75" customHeight="1" x14ac:dyDescent="0.25">
      <c r="A71" s="208">
        <v>0</v>
      </c>
      <c r="B71" s="124"/>
      <c r="C71" s="124">
        <v>600</v>
      </c>
      <c r="D71" s="124">
        <v>1200</v>
      </c>
      <c r="E71" s="124">
        <v>1000</v>
      </c>
      <c r="F71" s="124">
        <v>1000</v>
      </c>
      <c r="G71" s="125"/>
      <c r="H71" s="125"/>
      <c r="I71" s="125"/>
      <c r="J71" s="125" t="s">
        <v>273</v>
      </c>
      <c r="K71" s="125" t="s">
        <v>82</v>
      </c>
      <c r="L71" s="124">
        <v>600</v>
      </c>
      <c r="M71" s="124">
        <v>600</v>
      </c>
      <c r="N71" s="124">
        <v>600</v>
      </c>
      <c r="O71" s="124">
        <v>1000</v>
      </c>
      <c r="P71" s="126"/>
    </row>
    <row r="72" spans="1:16" ht="15.75" customHeight="1" x14ac:dyDescent="0.25">
      <c r="A72" s="9">
        <v>0</v>
      </c>
      <c r="C72" s="1">
        <v>3352</v>
      </c>
      <c r="E72" s="1">
        <v>3200</v>
      </c>
      <c r="F72" s="1">
        <v>3200</v>
      </c>
      <c r="J72" s="3" t="s">
        <v>274</v>
      </c>
      <c r="K72" s="3" t="s">
        <v>83</v>
      </c>
      <c r="L72" s="1">
        <v>3500</v>
      </c>
      <c r="M72" s="1">
        <v>3500</v>
      </c>
      <c r="N72" s="1">
        <v>3500</v>
      </c>
      <c r="O72" s="1">
        <v>0</v>
      </c>
      <c r="P72" s="10" t="s">
        <v>980</v>
      </c>
    </row>
    <row r="73" spans="1:16" ht="15.75" customHeight="1" x14ac:dyDescent="0.25">
      <c r="A73" s="208">
        <v>3100</v>
      </c>
      <c r="B73" s="124"/>
      <c r="C73" s="124">
        <v>636.16999999999996</v>
      </c>
      <c r="D73" s="124">
        <v>4087.91</v>
      </c>
      <c r="E73" s="124">
        <v>4000</v>
      </c>
      <c r="F73" s="124">
        <v>4000</v>
      </c>
      <c r="G73" s="125"/>
      <c r="H73" s="125"/>
      <c r="I73" s="125"/>
      <c r="J73" s="125" t="s">
        <v>275</v>
      </c>
      <c r="K73" s="125" t="s">
        <v>84</v>
      </c>
      <c r="L73" s="124">
        <v>4000</v>
      </c>
      <c r="M73" s="124">
        <v>4000</v>
      </c>
      <c r="N73" s="124">
        <v>4000</v>
      </c>
      <c r="O73" s="124">
        <v>2000</v>
      </c>
      <c r="P73" s="126" t="s">
        <v>1088</v>
      </c>
    </row>
    <row r="74" spans="1:16" ht="15.75" customHeight="1" x14ac:dyDescent="0.25">
      <c r="A74" s="9">
        <v>0</v>
      </c>
      <c r="C74" s="1">
        <v>0</v>
      </c>
      <c r="E74" s="1">
        <v>5000</v>
      </c>
      <c r="F74" s="1">
        <v>3700</v>
      </c>
      <c r="J74" s="3" t="s">
        <v>276</v>
      </c>
      <c r="K74" s="3" t="s">
        <v>691</v>
      </c>
      <c r="L74" s="1">
        <v>2000</v>
      </c>
      <c r="M74" s="1">
        <v>2000</v>
      </c>
      <c r="N74" s="1">
        <v>2000</v>
      </c>
      <c r="O74" s="1">
        <v>1000</v>
      </c>
      <c r="P74" s="10" t="s">
        <v>1088</v>
      </c>
    </row>
    <row r="75" spans="1:16" ht="15.75" customHeight="1" x14ac:dyDescent="0.25">
      <c r="A75" s="208">
        <v>0</v>
      </c>
      <c r="B75" s="124"/>
      <c r="C75" s="124">
        <v>0</v>
      </c>
      <c r="D75" s="124"/>
      <c r="E75" s="124">
        <v>1500</v>
      </c>
      <c r="F75" s="124">
        <v>0</v>
      </c>
      <c r="G75" s="125"/>
      <c r="H75" s="125"/>
      <c r="I75" s="125"/>
      <c r="J75" s="125" t="s">
        <v>277</v>
      </c>
      <c r="K75" s="125" t="s">
        <v>85</v>
      </c>
      <c r="L75" s="124">
        <v>0</v>
      </c>
      <c r="M75" s="124">
        <v>0</v>
      </c>
      <c r="N75" s="124">
        <v>0</v>
      </c>
      <c r="O75" s="124">
        <v>150</v>
      </c>
      <c r="P75" s="126"/>
    </row>
    <row r="76" spans="1:16" ht="15.75" customHeight="1" x14ac:dyDescent="0.25">
      <c r="A76" s="9">
        <v>0</v>
      </c>
      <c r="C76" s="1">
        <v>1572.5</v>
      </c>
      <c r="D76" s="1">
        <v>250</v>
      </c>
      <c r="E76" s="1">
        <v>14000</v>
      </c>
      <c r="F76" s="1">
        <v>250</v>
      </c>
      <c r="J76" s="3" t="s">
        <v>278</v>
      </c>
      <c r="K76" s="3" t="s">
        <v>86</v>
      </c>
      <c r="L76" s="1">
        <v>0</v>
      </c>
      <c r="M76" s="1">
        <v>0</v>
      </c>
      <c r="N76" s="1">
        <v>0</v>
      </c>
      <c r="P76" s="10" t="s">
        <v>980</v>
      </c>
    </row>
    <row r="77" spans="1:16" ht="15.75" customHeight="1" x14ac:dyDescent="0.25">
      <c r="A77" s="208">
        <v>0</v>
      </c>
      <c r="B77" s="124"/>
      <c r="C77" s="124">
        <v>0</v>
      </c>
      <c r="D77" s="124">
        <v>757.65</v>
      </c>
      <c r="E77" s="124">
        <v>2150</v>
      </c>
      <c r="F77" s="124">
        <v>2150</v>
      </c>
      <c r="G77" s="125"/>
      <c r="H77" s="125"/>
      <c r="I77" s="125"/>
      <c r="J77" s="125" t="s">
        <v>815</v>
      </c>
      <c r="K77" s="125" t="s">
        <v>813</v>
      </c>
      <c r="L77" s="124">
        <v>1100</v>
      </c>
      <c r="M77" s="124">
        <v>1100</v>
      </c>
      <c r="N77" s="124">
        <v>1100</v>
      </c>
      <c r="O77" s="124">
        <v>1000</v>
      </c>
      <c r="P77" s="126"/>
    </row>
    <row r="78" spans="1:16" ht="15.75" customHeight="1" x14ac:dyDescent="0.25">
      <c r="A78" s="9">
        <v>0</v>
      </c>
      <c r="C78" s="1">
        <v>0</v>
      </c>
      <c r="E78" s="1">
        <v>1000</v>
      </c>
      <c r="F78" s="1">
        <v>1000</v>
      </c>
      <c r="J78" s="3" t="s">
        <v>279</v>
      </c>
      <c r="K78" s="3" t="s">
        <v>56</v>
      </c>
      <c r="L78" s="1">
        <v>0</v>
      </c>
      <c r="M78" s="1">
        <v>0</v>
      </c>
      <c r="N78" s="1">
        <v>0</v>
      </c>
      <c r="O78" s="1">
        <v>0</v>
      </c>
      <c r="P78" s="10"/>
    </row>
    <row r="79" spans="1:16" ht="15.75" customHeight="1" x14ac:dyDescent="0.25">
      <c r="A79" s="208">
        <v>0</v>
      </c>
      <c r="B79" s="124"/>
      <c r="C79" s="124">
        <v>1758.28</v>
      </c>
      <c r="D79" s="124">
        <v>1421.2</v>
      </c>
      <c r="E79" s="124">
        <v>5000</v>
      </c>
      <c r="F79" s="124">
        <v>2000</v>
      </c>
      <c r="G79" s="125"/>
      <c r="H79" s="125"/>
      <c r="I79" s="125"/>
      <c r="J79" s="125" t="s">
        <v>280</v>
      </c>
      <c r="K79" s="125" t="s">
        <v>57</v>
      </c>
      <c r="L79" s="124">
        <v>1500</v>
      </c>
      <c r="M79" s="124">
        <v>1500</v>
      </c>
      <c r="N79" s="124">
        <v>1500</v>
      </c>
      <c r="O79" s="124">
        <v>1000</v>
      </c>
      <c r="P79" s="126"/>
    </row>
    <row r="80" spans="1:16" ht="15.75" customHeight="1" x14ac:dyDescent="0.25">
      <c r="A80" s="9">
        <v>0</v>
      </c>
      <c r="C80" s="1">
        <v>966.75</v>
      </c>
      <c r="D80" s="1">
        <v>589.89</v>
      </c>
      <c r="E80" s="1">
        <v>750</v>
      </c>
      <c r="F80" s="1">
        <v>750</v>
      </c>
      <c r="J80" s="3" t="s">
        <v>281</v>
      </c>
      <c r="K80" s="3" t="s">
        <v>58</v>
      </c>
      <c r="L80" s="1">
        <v>750</v>
      </c>
      <c r="M80" s="1">
        <v>750</v>
      </c>
      <c r="N80" s="1">
        <v>750</v>
      </c>
      <c r="O80" s="1">
        <v>600</v>
      </c>
      <c r="P80" s="10"/>
    </row>
    <row r="81" spans="1:16" ht="15.75" customHeight="1" x14ac:dyDescent="0.25">
      <c r="A81" s="208">
        <v>0</v>
      </c>
      <c r="B81" s="124"/>
      <c r="C81" s="124">
        <v>1611.12</v>
      </c>
      <c r="D81" s="124">
        <v>10.28</v>
      </c>
      <c r="E81" s="124">
        <v>1600</v>
      </c>
      <c r="F81" s="124">
        <v>1600</v>
      </c>
      <c r="G81" s="125"/>
      <c r="H81" s="125"/>
      <c r="I81" s="125"/>
      <c r="J81" s="125" t="s">
        <v>282</v>
      </c>
      <c r="K81" s="125" t="s">
        <v>59</v>
      </c>
      <c r="L81" s="124">
        <v>0</v>
      </c>
      <c r="M81" s="124">
        <v>0</v>
      </c>
      <c r="N81" s="124">
        <v>0</v>
      </c>
      <c r="O81" s="124">
        <v>1500</v>
      </c>
      <c r="P81" s="126"/>
    </row>
    <row r="82" spans="1:16" ht="15.75" customHeight="1" x14ac:dyDescent="0.25">
      <c r="A82" s="9">
        <v>0</v>
      </c>
      <c r="C82" s="1">
        <v>4500</v>
      </c>
      <c r="D82" s="1">
        <v>4500</v>
      </c>
      <c r="E82" s="1">
        <v>4500</v>
      </c>
      <c r="F82" s="1">
        <v>4500</v>
      </c>
      <c r="J82" s="3" t="s">
        <v>283</v>
      </c>
      <c r="K82" s="3" t="s">
        <v>60</v>
      </c>
      <c r="L82" s="1">
        <v>8700</v>
      </c>
      <c r="M82" s="1">
        <v>8700</v>
      </c>
      <c r="N82" s="1">
        <v>8700</v>
      </c>
      <c r="O82" s="1">
        <v>12000</v>
      </c>
      <c r="P82" s="10"/>
    </row>
    <row r="83" spans="1:16" ht="15" customHeight="1" thickBot="1" x14ac:dyDescent="0.3">
      <c r="A83" s="163">
        <f t="shared" ref="A83:F83" si="1">SUM(A56:A82)</f>
        <v>65593.63</v>
      </c>
      <c r="B83" s="120">
        <f t="shared" si="1"/>
        <v>68699</v>
      </c>
      <c r="C83" s="120">
        <f t="shared" si="1"/>
        <v>75516.049999999988</v>
      </c>
      <c r="D83" s="120">
        <f t="shared" si="1"/>
        <v>76206.469999999987</v>
      </c>
      <c r="E83" s="120">
        <f t="shared" si="1"/>
        <v>157200</v>
      </c>
      <c r="F83" s="120">
        <f t="shared" si="1"/>
        <v>101650</v>
      </c>
      <c r="G83" s="121"/>
      <c r="H83" s="121"/>
      <c r="I83" s="121"/>
      <c r="J83" s="121"/>
      <c r="K83" s="121"/>
      <c r="L83" s="120">
        <f>SUM(L56:L82)</f>
        <v>115200</v>
      </c>
      <c r="M83" s="120">
        <f>SUM(M56:M82)</f>
        <v>115200</v>
      </c>
      <c r="N83" s="120">
        <f>SUM(N56:N82)</f>
        <v>115200</v>
      </c>
      <c r="O83" s="120">
        <f>SUM(O56:O82)</f>
        <v>150699.20000000001</v>
      </c>
      <c r="P83" s="122" t="s">
        <v>590</v>
      </c>
    </row>
    <row r="84" spans="1:16" ht="3.75" customHeight="1" thickBot="1" x14ac:dyDescent="0.3"/>
    <row r="85" spans="1:16" ht="15.75" customHeight="1" x14ac:dyDescent="0.25">
      <c r="A85" s="162"/>
      <c r="B85" s="117"/>
      <c r="C85" s="117"/>
      <c r="D85" s="117"/>
      <c r="E85" s="117"/>
      <c r="F85" s="117"/>
      <c r="G85" s="118"/>
      <c r="H85" s="118"/>
      <c r="I85" s="118" t="s">
        <v>61</v>
      </c>
      <c r="J85" s="118"/>
      <c r="K85" s="118"/>
      <c r="L85" s="117"/>
      <c r="M85" s="117"/>
      <c r="N85" s="117"/>
      <c r="O85" s="117"/>
      <c r="P85" s="119"/>
    </row>
    <row r="86" spans="1:16" ht="15.75" customHeight="1" x14ac:dyDescent="0.25">
      <c r="A86" s="9">
        <v>0</v>
      </c>
      <c r="C86" s="1">
        <v>0</v>
      </c>
      <c r="E86" s="1">
        <v>1500</v>
      </c>
      <c r="F86" s="1">
        <v>1500</v>
      </c>
      <c r="J86" s="3" t="s">
        <v>284</v>
      </c>
      <c r="K86" s="3" t="s">
        <v>87</v>
      </c>
      <c r="L86" s="1">
        <v>500</v>
      </c>
      <c r="M86" s="1">
        <v>500</v>
      </c>
      <c r="N86" s="1">
        <v>500</v>
      </c>
      <c r="O86" s="1">
        <v>500</v>
      </c>
      <c r="P86" s="10"/>
    </row>
    <row r="87" spans="1:16" ht="15.75" customHeight="1" x14ac:dyDescent="0.25">
      <c r="A87" s="208">
        <v>0</v>
      </c>
      <c r="B87" s="124"/>
      <c r="C87" s="124">
        <v>23056.32</v>
      </c>
      <c r="D87" s="124">
        <v>12590</v>
      </c>
      <c r="E87" s="124">
        <v>0</v>
      </c>
      <c r="F87" s="124">
        <v>0</v>
      </c>
      <c r="G87" s="125"/>
      <c r="H87" s="125"/>
      <c r="I87" s="125"/>
      <c r="J87" s="125" t="s">
        <v>285</v>
      </c>
      <c r="K87" s="125" t="s">
        <v>88</v>
      </c>
      <c r="L87" s="124">
        <v>0</v>
      </c>
      <c r="M87" s="124">
        <v>0</v>
      </c>
      <c r="N87" s="124">
        <v>0</v>
      </c>
      <c r="O87" s="124">
        <v>0</v>
      </c>
      <c r="P87" s="126"/>
    </row>
    <row r="88" spans="1:16" ht="15.75" customHeight="1" x14ac:dyDescent="0.25">
      <c r="A88" s="9">
        <v>0</v>
      </c>
      <c r="C88" s="1">
        <v>190810.25</v>
      </c>
      <c r="D88" s="1">
        <v>298596.65999999997</v>
      </c>
      <c r="E88" s="1">
        <v>0</v>
      </c>
      <c r="F88" s="1">
        <v>287400</v>
      </c>
      <c r="J88" s="3" t="s">
        <v>703</v>
      </c>
      <c r="K88" s="3" t="s">
        <v>696</v>
      </c>
      <c r="L88" s="1">
        <v>0</v>
      </c>
      <c r="M88" s="1">
        <v>0</v>
      </c>
      <c r="N88" s="1">
        <v>0</v>
      </c>
      <c r="O88" s="1">
        <v>0</v>
      </c>
      <c r="P88" s="10"/>
    </row>
    <row r="89" spans="1:16" ht="15" customHeight="1" thickBot="1" x14ac:dyDescent="0.3">
      <c r="A89" s="163">
        <f>SUM(CI8489)</f>
        <v>0</v>
      </c>
      <c r="B89" s="120"/>
      <c r="C89" s="120">
        <f>SUM(C86:C88)</f>
        <v>213866.57</v>
      </c>
      <c r="D89" s="120">
        <f>SUM(D86:D88)</f>
        <v>311186.65999999997</v>
      </c>
      <c r="E89" s="120">
        <f>SUM(E86:E88)</f>
        <v>1500</v>
      </c>
      <c r="F89" s="120">
        <f>SUM(F86:F88)</f>
        <v>288900</v>
      </c>
      <c r="G89" s="121"/>
      <c r="H89" s="121"/>
      <c r="I89" s="121"/>
      <c r="J89" s="121"/>
      <c r="K89" s="121"/>
      <c r="L89" s="120">
        <f>SUM(L86:L88)</f>
        <v>500</v>
      </c>
      <c r="M89" s="120">
        <f>SUM(M86:M88)</f>
        <v>500</v>
      </c>
      <c r="N89" s="120">
        <f>SUM(N86:N88)</f>
        <v>500</v>
      </c>
      <c r="O89" s="120">
        <f>SUM(O86:O88)</f>
        <v>500</v>
      </c>
      <c r="P89" s="122" t="s">
        <v>591</v>
      </c>
    </row>
    <row r="90" spans="1:16" ht="3.75" customHeight="1" thickBot="1" x14ac:dyDescent="0.3"/>
    <row r="91" spans="1:16" ht="15.75" customHeight="1" x14ac:dyDescent="0.25">
      <c r="A91" s="162"/>
      <c r="B91" s="117"/>
      <c r="C91" s="117"/>
      <c r="D91" s="117"/>
      <c r="E91" s="117"/>
      <c r="F91" s="117"/>
      <c r="G91" s="118"/>
      <c r="H91" s="118"/>
      <c r="I91" s="118" t="s">
        <v>63</v>
      </c>
      <c r="J91" s="118"/>
      <c r="K91" s="118"/>
      <c r="L91" s="117"/>
      <c r="M91" s="117"/>
      <c r="N91" s="117"/>
      <c r="O91" s="117"/>
      <c r="P91" s="119"/>
    </row>
    <row r="92" spans="1:16" ht="15" customHeight="1" thickBot="1" x14ac:dyDescent="0.3">
      <c r="A92" s="163">
        <v>0</v>
      </c>
      <c r="B92" s="120"/>
      <c r="C92" s="120">
        <v>0</v>
      </c>
      <c r="D92" s="120"/>
      <c r="E92" s="120">
        <v>0</v>
      </c>
      <c r="F92" s="120">
        <v>0</v>
      </c>
      <c r="G92" s="121"/>
      <c r="H92" s="121"/>
      <c r="I92" s="121"/>
      <c r="J92" s="121"/>
      <c r="K92" s="121"/>
      <c r="L92" s="120">
        <v>0</v>
      </c>
      <c r="M92" s="120">
        <v>0</v>
      </c>
      <c r="N92" s="120">
        <v>0</v>
      </c>
      <c r="O92" s="120">
        <v>0</v>
      </c>
      <c r="P92" s="122" t="s">
        <v>617</v>
      </c>
    </row>
    <row r="93" spans="1:16" ht="3.75" customHeight="1" thickBot="1" x14ac:dyDescent="0.3"/>
    <row r="94" spans="1:16" ht="15.75" customHeight="1" x14ac:dyDescent="0.25">
      <c r="A94" s="162"/>
      <c r="B94" s="117"/>
      <c r="C94" s="117"/>
      <c r="D94" s="117"/>
      <c r="E94" s="117"/>
      <c r="F94" s="117"/>
      <c r="G94" s="118"/>
      <c r="H94" s="118"/>
      <c r="I94" s="118" t="s">
        <v>64</v>
      </c>
      <c r="J94" s="118"/>
      <c r="K94" s="118"/>
      <c r="L94" s="117"/>
      <c r="M94" s="117"/>
      <c r="N94" s="117"/>
      <c r="O94" s="117"/>
      <c r="P94" s="119"/>
    </row>
    <row r="95" spans="1:16" ht="15" customHeight="1" thickBot="1" x14ac:dyDescent="0.3">
      <c r="A95" s="163">
        <v>0</v>
      </c>
      <c r="B95" s="120"/>
      <c r="C95" s="120">
        <v>0</v>
      </c>
      <c r="D95" s="120"/>
      <c r="E95" s="120">
        <v>0</v>
      </c>
      <c r="F95" s="120">
        <v>0</v>
      </c>
      <c r="G95" s="121"/>
      <c r="H95" s="121"/>
      <c r="I95" s="121"/>
      <c r="J95" s="121"/>
      <c r="K95" s="121"/>
      <c r="L95" s="120">
        <v>0</v>
      </c>
      <c r="M95" s="120">
        <v>0</v>
      </c>
      <c r="N95" s="120">
        <v>0</v>
      </c>
      <c r="O95" s="120">
        <v>0</v>
      </c>
      <c r="P95" s="122" t="s">
        <v>596</v>
      </c>
    </row>
    <row r="96" spans="1:16" ht="3.75" customHeight="1" thickBot="1" x14ac:dyDescent="0.3"/>
    <row r="97" spans="1:16" ht="15.75" customHeight="1" x14ac:dyDescent="0.25">
      <c r="A97" s="162"/>
      <c r="B97" s="117"/>
      <c r="C97" s="117"/>
      <c r="D97" s="117"/>
      <c r="E97" s="117"/>
      <c r="F97" s="117"/>
      <c r="G97" s="118"/>
      <c r="H97" s="118"/>
      <c r="I97" s="118" t="s">
        <v>65</v>
      </c>
      <c r="J97" s="118"/>
      <c r="K97" s="118"/>
      <c r="L97" s="117"/>
      <c r="M97" s="117"/>
      <c r="N97" s="117"/>
      <c r="O97" s="117"/>
      <c r="P97" s="119"/>
    </row>
    <row r="98" spans="1:16" ht="15.75" customHeight="1" x14ac:dyDescent="0.25">
      <c r="A98" s="9"/>
      <c r="J98" s="3" t="s">
        <v>286</v>
      </c>
      <c r="K98" s="3" t="s">
        <v>89</v>
      </c>
      <c r="L98" s="1">
        <v>31750</v>
      </c>
      <c r="M98" s="1">
        <v>31750</v>
      </c>
      <c r="N98" s="1">
        <v>31750</v>
      </c>
      <c r="O98" s="1">
        <v>10830.53</v>
      </c>
      <c r="P98" s="10"/>
    </row>
    <row r="99" spans="1:16" ht="15.75" customHeight="1" x14ac:dyDescent="0.25">
      <c r="A99" s="9"/>
      <c r="J99" s="3" t="s">
        <v>1111</v>
      </c>
      <c r="K99" s="3" t="s">
        <v>1082</v>
      </c>
      <c r="O99" s="1">
        <v>0</v>
      </c>
      <c r="P99" s="10"/>
    </row>
    <row r="100" spans="1:16" ht="15" customHeight="1" thickBot="1" x14ac:dyDescent="0.3">
      <c r="A100" s="163">
        <v>0</v>
      </c>
      <c r="B100" s="120"/>
      <c r="C100" s="120">
        <f>SUM(A97)</f>
        <v>0</v>
      </c>
      <c r="D100" s="120"/>
      <c r="E100" s="120">
        <f>SUM(B97)</f>
        <v>0</v>
      </c>
      <c r="F100" s="120">
        <f>SUM(F98)</f>
        <v>0</v>
      </c>
      <c r="G100" s="121"/>
      <c r="H100" s="121"/>
      <c r="I100" s="121"/>
      <c r="J100" s="121"/>
      <c r="K100" s="121"/>
      <c r="L100" s="120">
        <f>SUM(L98)</f>
        <v>31750</v>
      </c>
      <c r="M100" s="120">
        <f>SUM(M98)</f>
        <v>31750</v>
      </c>
      <c r="N100" s="120">
        <f>SUM(N98)</f>
        <v>31750</v>
      </c>
      <c r="O100" s="120">
        <f>SUM(O98:O99)</f>
        <v>10830.53</v>
      </c>
      <c r="P100" s="122" t="s">
        <v>603</v>
      </c>
    </row>
    <row r="101" spans="1:16" ht="3.75" customHeight="1" thickBot="1" x14ac:dyDescent="0.3"/>
    <row r="102" spans="1:16" ht="15.75" customHeight="1" x14ac:dyDescent="0.25">
      <c r="A102" s="162"/>
      <c r="B102" s="117"/>
      <c r="C102" s="117"/>
      <c r="D102" s="117"/>
      <c r="E102" s="117"/>
      <c r="F102" s="117"/>
      <c r="G102" s="118"/>
      <c r="H102" s="118"/>
      <c r="I102" s="118" t="s">
        <v>67</v>
      </c>
      <c r="J102" s="118"/>
      <c r="K102" s="118"/>
      <c r="L102" s="117"/>
      <c r="M102" s="117"/>
      <c r="N102" s="117"/>
      <c r="O102" s="117"/>
      <c r="P102" s="119"/>
    </row>
    <row r="103" spans="1:16" ht="15.75" customHeight="1" thickBot="1" x14ac:dyDescent="0.3">
      <c r="A103" s="163">
        <v>0</v>
      </c>
      <c r="B103" s="120"/>
      <c r="C103" s="120">
        <v>0</v>
      </c>
      <c r="D103" s="120"/>
      <c r="E103" s="120">
        <v>0</v>
      </c>
      <c r="F103" s="120">
        <v>0</v>
      </c>
      <c r="G103" s="121"/>
      <c r="H103" s="121"/>
      <c r="I103" s="121"/>
      <c r="J103" s="121"/>
      <c r="K103" s="121"/>
      <c r="L103" s="120">
        <v>0</v>
      </c>
      <c r="M103" s="120">
        <v>0</v>
      </c>
      <c r="N103" s="120">
        <v>0</v>
      </c>
      <c r="O103" s="120">
        <v>0</v>
      </c>
      <c r="P103" s="122" t="s">
        <v>604</v>
      </c>
    </row>
    <row r="104" spans="1:16" ht="3.75" customHeight="1" thickBot="1" x14ac:dyDescent="0.3"/>
    <row r="105" spans="1:16" s="54" customFormat="1" ht="15.75" customHeight="1" thickBot="1" x14ac:dyDescent="0.3">
      <c r="A105" s="210">
        <f t="shared" ref="A105:F105" si="2">SUM(A103,A100,A95,A92,A89,A83,A53)</f>
        <v>134917.15000000002</v>
      </c>
      <c r="B105" s="210">
        <f t="shared" si="2"/>
        <v>136366</v>
      </c>
      <c r="C105" s="211">
        <f t="shared" si="2"/>
        <v>306973.51</v>
      </c>
      <c r="D105" s="211">
        <f t="shared" si="2"/>
        <v>402854.43999999994</v>
      </c>
      <c r="E105" s="211">
        <f t="shared" si="2"/>
        <v>195200</v>
      </c>
      <c r="F105" s="211">
        <f t="shared" si="2"/>
        <v>408050</v>
      </c>
      <c r="G105" s="212"/>
      <c r="H105" s="212"/>
      <c r="I105" s="212"/>
      <c r="J105" s="212"/>
      <c r="K105" s="212"/>
      <c r="L105" s="211">
        <f>SUM(L103,L100,L95,L92,L89,L83,L53)</f>
        <v>164950</v>
      </c>
      <c r="M105" s="211">
        <f>SUM(M103,M100,M95,M92,M89,M83,M53)</f>
        <v>164950</v>
      </c>
      <c r="N105" s="211">
        <f>SUM(N103,N100,N95,N92,N89,N83,N53)</f>
        <v>164950</v>
      </c>
      <c r="O105" s="211">
        <f>SUM(O103,O100,O95,O92,O89,O83,O53)</f>
        <v>178929.73</v>
      </c>
      <c r="P105" s="213" t="s">
        <v>605</v>
      </c>
    </row>
    <row r="106" spans="1:16" ht="3.75" customHeight="1" thickBot="1" x14ac:dyDescent="0.3"/>
    <row r="107" spans="1:16" s="54" customFormat="1" ht="15.75" customHeight="1" thickBot="1" x14ac:dyDescent="0.3">
      <c r="A107" s="210">
        <f t="shared" ref="A107:F107" si="3">A42-A105</f>
        <v>43875.409999999974</v>
      </c>
      <c r="B107" s="210">
        <f t="shared" si="3"/>
        <v>-80663</v>
      </c>
      <c r="C107" s="211">
        <f t="shared" si="3"/>
        <v>-66607.72000000003</v>
      </c>
      <c r="D107" s="211">
        <f t="shared" si="3"/>
        <v>-127070.26999999996</v>
      </c>
      <c r="E107" s="211">
        <f t="shared" si="3"/>
        <v>0</v>
      </c>
      <c r="F107" s="211">
        <f t="shared" si="3"/>
        <v>650</v>
      </c>
      <c r="G107" s="212"/>
      <c r="H107" s="212"/>
      <c r="I107" s="212"/>
      <c r="J107" s="212"/>
      <c r="K107" s="212"/>
      <c r="L107" s="211">
        <f>L42-L105</f>
        <v>0</v>
      </c>
      <c r="M107" s="211">
        <f>M42-M105</f>
        <v>0</v>
      </c>
      <c r="N107" s="211">
        <f>N42-N105</f>
        <v>0</v>
      </c>
      <c r="O107" s="211">
        <f>O42-O105</f>
        <v>0</v>
      </c>
      <c r="P107" s="213" t="s">
        <v>606</v>
      </c>
    </row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rintOptions headings="1"/>
  <pageMargins left="0.25" right="0.25" top="0.75" bottom="0.75" header="0.3" footer="0.3"/>
  <pageSetup paperSize="5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P997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5.85546875" style="1" bestFit="1" customWidth="1"/>
    <col min="2" max="2" width="17.85546875" style="1" bestFit="1" customWidth="1"/>
    <col min="3" max="3" width="15.85546875" style="1" customWidth="1"/>
    <col min="4" max="4" width="17.5703125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35.42578125" style="3" bestFit="1" customWidth="1"/>
    <col min="12" max="15" width="17" style="1" customWidth="1"/>
    <col min="16" max="16" width="45.7109375" style="3" customWidth="1"/>
    <col min="17" max="28" width="9.140625" style="3" customWidth="1"/>
    <col min="29" max="35" width="8.7109375" style="3" customWidth="1"/>
    <col min="36" max="16384" width="14.42578125" style="3"/>
  </cols>
  <sheetData>
    <row r="1" spans="1:16" ht="15.75" x14ac:dyDescent="0.25">
      <c r="A1" s="127" t="s">
        <v>676</v>
      </c>
      <c r="B1" s="129" t="s">
        <v>994</v>
      </c>
      <c r="C1" s="129" t="s">
        <v>1016</v>
      </c>
      <c r="D1" s="442" t="s">
        <v>1034</v>
      </c>
      <c r="E1" s="129" t="s">
        <v>678</v>
      </c>
      <c r="F1" s="129" t="s">
        <v>924</v>
      </c>
      <c r="G1" s="128" t="s">
        <v>0</v>
      </c>
      <c r="H1" s="129"/>
      <c r="I1" s="129"/>
      <c r="J1" s="128"/>
      <c r="K1" s="128"/>
      <c r="L1" s="129" t="s">
        <v>601</v>
      </c>
      <c r="M1" s="129" t="s">
        <v>919</v>
      </c>
      <c r="N1" s="129" t="s">
        <v>918</v>
      </c>
      <c r="O1" s="129" t="s">
        <v>924</v>
      </c>
      <c r="P1" s="130"/>
    </row>
    <row r="2" spans="1:16" ht="3.75" customHeight="1" x14ac:dyDescent="0.25">
      <c r="A2" s="131"/>
      <c r="B2" s="132"/>
      <c r="C2" s="132"/>
      <c r="D2" s="443"/>
      <c r="E2" s="132"/>
      <c r="F2" s="132"/>
      <c r="G2" s="132"/>
      <c r="H2" s="132"/>
      <c r="I2" s="132"/>
      <c r="J2" s="133"/>
      <c r="K2" s="133"/>
      <c r="L2" s="132"/>
      <c r="M2" s="132"/>
      <c r="N2" s="132"/>
      <c r="O2" s="132"/>
      <c r="P2" s="134"/>
    </row>
    <row r="3" spans="1:16" ht="16.5" thickBot="1" x14ac:dyDescent="0.3">
      <c r="A3" s="135" t="s">
        <v>602</v>
      </c>
      <c r="B3" s="137" t="s">
        <v>602</v>
      </c>
      <c r="C3" s="137" t="s">
        <v>677</v>
      </c>
      <c r="D3" s="444" t="s">
        <v>1033</v>
      </c>
      <c r="E3" s="137" t="s">
        <v>730</v>
      </c>
      <c r="F3" s="137" t="s">
        <v>730</v>
      </c>
      <c r="G3" s="136" t="s">
        <v>679</v>
      </c>
      <c r="H3" s="137"/>
      <c r="I3" s="137"/>
      <c r="J3" s="138"/>
      <c r="K3" s="138"/>
      <c r="L3" s="137" t="s">
        <v>775</v>
      </c>
      <c r="M3" s="137" t="s">
        <v>775</v>
      </c>
      <c r="N3" s="137" t="s">
        <v>775</v>
      </c>
      <c r="O3" s="137" t="s">
        <v>775</v>
      </c>
      <c r="P3" s="139"/>
    </row>
    <row r="4" spans="1:16" ht="3.75" customHeight="1" thickBot="1" x14ac:dyDescent="0.3"/>
    <row r="5" spans="1:16" s="54" customFormat="1" ht="16.5" thickBot="1" x14ac:dyDescent="0.3">
      <c r="A5" s="154"/>
      <c r="B5" s="155"/>
      <c r="C5" s="155"/>
      <c r="D5" s="155"/>
      <c r="E5" s="155"/>
      <c r="F5" s="155"/>
      <c r="G5" s="155"/>
      <c r="H5" s="156" t="s">
        <v>171</v>
      </c>
      <c r="I5" s="155"/>
      <c r="J5" s="156"/>
      <c r="K5" s="156"/>
      <c r="L5" s="155"/>
      <c r="M5" s="155"/>
      <c r="N5" s="155"/>
      <c r="O5" s="155"/>
      <c r="P5" s="157"/>
    </row>
    <row r="6" spans="1:16" ht="3.75" customHeight="1" thickBot="1" x14ac:dyDescent="0.3"/>
    <row r="7" spans="1:16" ht="15" customHeight="1" x14ac:dyDescent="0.25">
      <c r="A7" s="140"/>
      <c r="B7" s="141"/>
      <c r="C7" s="141"/>
      <c r="D7" s="141"/>
      <c r="E7" s="141"/>
      <c r="F7" s="141"/>
      <c r="G7" s="141"/>
      <c r="H7" s="141"/>
      <c r="I7" s="142" t="s">
        <v>1</v>
      </c>
      <c r="J7" s="142"/>
      <c r="K7" s="142"/>
      <c r="L7" s="141"/>
      <c r="M7" s="141"/>
      <c r="N7" s="141"/>
      <c r="O7" s="141"/>
      <c r="P7" s="143"/>
    </row>
    <row r="8" spans="1:16" ht="15" customHeight="1" x14ac:dyDescent="0.25">
      <c r="A8" s="9">
        <v>178386.41</v>
      </c>
      <c r="B8" s="1">
        <f>82731+95656</f>
        <v>178387</v>
      </c>
      <c r="C8" s="1">
        <f>B96</f>
        <v>150808</v>
      </c>
      <c r="D8" s="1">
        <f>C96</f>
        <v>166411.10000000003</v>
      </c>
      <c r="E8" s="1">
        <v>160000</v>
      </c>
      <c r="F8" s="1">
        <v>160000</v>
      </c>
      <c r="I8" s="3"/>
      <c r="J8" s="3" t="s">
        <v>483</v>
      </c>
      <c r="K8" s="3" t="s">
        <v>2</v>
      </c>
      <c r="L8" s="1">
        <v>179900</v>
      </c>
      <c r="M8" s="1">
        <v>179900</v>
      </c>
      <c r="N8" s="1">
        <v>179900</v>
      </c>
      <c r="O8" s="1">
        <f>D96</f>
        <v>198037.74000000005</v>
      </c>
      <c r="P8" s="10"/>
    </row>
    <row r="9" spans="1:16" ht="15" customHeight="1" thickBot="1" x14ac:dyDescent="0.3">
      <c r="A9" s="145">
        <f t="shared" ref="A9:F9" si="0">SUM(A8)</f>
        <v>178386.41</v>
      </c>
      <c r="B9" s="145">
        <f t="shared" si="0"/>
        <v>178387</v>
      </c>
      <c r="C9" s="145">
        <f t="shared" si="0"/>
        <v>150808</v>
      </c>
      <c r="D9" s="145">
        <f t="shared" si="0"/>
        <v>166411.10000000003</v>
      </c>
      <c r="E9" s="145">
        <f t="shared" si="0"/>
        <v>160000</v>
      </c>
      <c r="F9" s="145">
        <f t="shared" si="0"/>
        <v>160000</v>
      </c>
      <c r="G9" s="145"/>
      <c r="H9" s="145"/>
      <c r="I9" s="145"/>
      <c r="J9" s="146"/>
      <c r="K9" s="146"/>
      <c r="L9" s="145">
        <f>SUM(L8)</f>
        <v>179900</v>
      </c>
      <c r="M9" s="145">
        <f>SUM(M8)</f>
        <v>179900</v>
      </c>
      <c r="N9" s="145">
        <f>SUM(N8)</f>
        <v>179900</v>
      </c>
      <c r="O9" s="145">
        <f>SUM(O8)</f>
        <v>198037.74000000005</v>
      </c>
      <c r="P9" s="147" t="s">
        <v>633</v>
      </c>
    </row>
    <row r="10" spans="1:16" ht="3.75" customHeight="1" thickBot="1" x14ac:dyDescent="0.3"/>
    <row r="11" spans="1:16" ht="15.75" x14ac:dyDescent="0.25">
      <c r="A11" s="140"/>
      <c r="B11" s="424" t="s">
        <v>1007</v>
      </c>
      <c r="C11" s="141"/>
      <c r="D11" s="141"/>
      <c r="E11" s="141"/>
      <c r="F11" s="141"/>
      <c r="G11" s="141"/>
      <c r="H11" s="141"/>
      <c r="I11" s="142" t="s">
        <v>3</v>
      </c>
      <c r="J11" s="142"/>
      <c r="K11" s="142"/>
      <c r="L11" s="141"/>
      <c r="M11" s="141"/>
      <c r="N11" s="141"/>
      <c r="O11" s="141"/>
      <c r="P11" s="143"/>
    </row>
    <row r="12" spans="1:16" ht="15.75" x14ac:dyDescent="0.25">
      <c r="A12" s="9">
        <v>1660.98</v>
      </c>
      <c r="B12" s="1">
        <v>1787</v>
      </c>
      <c r="C12" s="1">
        <v>0</v>
      </c>
      <c r="D12" s="1">
        <v>2352</v>
      </c>
      <c r="E12" s="1">
        <v>1500</v>
      </c>
      <c r="F12" s="1">
        <v>1500</v>
      </c>
      <c r="J12" s="3" t="s">
        <v>484</v>
      </c>
      <c r="K12" s="3" t="s">
        <v>4</v>
      </c>
      <c r="L12" s="1">
        <v>1500</v>
      </c>
      <c r="M12" s="1">
        <v>1500</v>
      </c>
      <c r="N12" s="1">
        <v>1500</v>
      </c>
      <c r="O12" s="1">
        <v>1500</v>
      </c>
      <c r="P12" s="10"/>
    </row>
    <row r="13" spans="1:16" ht="15.75" x14ac:dyDescent="0.25">
      <c r="A13" s="158">
        <v>82227.289999999994</v>
      </c>
      <c r="B13" s="425" t="s">
        <v>1008</v>
      </c>
      <c r="C13" s="159">
        <v>6244</v>
      </c>
      <c r="D13" s="159"/>
      <c r="E13" s="159">
        <v>4000</v>
      </c>
      <c r="F13" s="159">
        <v>4000</v>
      </c>
      <c r="G13" s="159"/>
      <c r="H13" s="159"/>
      <c r="I13" s="159"/>
      <c r="J13" s="160" t="s">
        <v>485</v>
      </c>
      <c r="K13" s="160" t="s">
        <v>91</v>
      </c>
      <c r="L13" s="159">
        <v>11500</v>
      </c>
      <c r="M13" s="159">
        <v>11500</v>
      </c>
      <c r="N13" s="159">
        <v>11500</v>
      </c>
      <c r="O13" s="159">
        <v>15000</v>
      </c>
      <c r="P13" s="161" t="s">
        <v>1123</v>
      </c>
    </row>
    <row r="14" spans="1:16" ht="15.75" x14ac:dyDescent="0.25">
      <c r="A14" s="9">
        <v>0</v>
      </c>
      <c r="B14" s="1">
        <f>6921+1661</f>
        <v>8582</v>
      </c>
      <c r="C14" s="1">
        <v>1254.77</v>
      </c>
      <c r="D14" s="1">
        <v>1172.92</v>
      </c>
      <c r="E14" s="1">
        <v>2000</v>
      </c>
      <c r="F14" s="1">
        <v>2000</v>
      </c>
      <c r="J14" s="3" t="s">
        <v>486</v>
      </c>
      <c r="K14" s="3" t="s">
        <v>92</v>
      </c>
      <c r="L14" s="1">
        <v>2000</v>
      </c>
      <c r="M14" s="1">
        <v>2000</v>
      </c>
      <c r="N14" s="1">
        <v>2000</v>
      </c>
      <c r="O14" s="1">
        <v>1500</v>
      </c>
      <c r="P14" s="10"/>
    </row>
    <row r="15" spans="1:16" ht="15.75" x14ac:dyDescent="0.25">
      <c r="A15" s="158">
        <v>1145</v>
      </c>
      <c r="B15" s="159"/>
      <c r="C15" s="159">
        <v>1585</v>
      </c>
      <c r="D15" s="159">
        <v>17444</v>
      </c>
      <c r="E15" s="159">
        <v>5000</v>
      </c>
      <c r="F15" s="159">
        <v>5000</v>
      </c>
      <c r="G15" s="159"/>
      <c r="H15" s="159"/>
      <c r="I15" s="159"/>
      <c r="J15" s="160" t="s">
        <v>487</v>
      </c>
      <c r="K15" s="160" t="s">
        <v>93</v>
      </c>
      <c r="L15" s="159">
        <v>5000</v>
      </c>
      <c r="M15" s="159">
        <v>5000</v>
      </c>
      <c r="N15" s="159">
        <v>5000</v>
      </c>
      <c r="O15" s="463">
        <v>10000</v>
      </c>
      <c r="P15" s="161" t="s">
        <v>1124</v>
      </c>
    </row>
    <row r="16" spans="1:16" ht="15.75" x14ac:dyDescent="0.25">
      <c r="A16" s="9">
        <v>3698.22</v>
      </c>
      <c r="B16" s="1">
        <v>76872</v>
      </c>
      <c r="C16" s="1">
        <v>81604</v>
      </c>
      <c r="D16" s="1">
        <v>78948.649999999994</v>
      </c>
      <c r="E16" s="1">
        <v>75000</v>
      </c>
      <c r="F16" s="1">
        <v>75000</v>
      </c>
      <c r="J16" s="3" t="s">
        <v>588</v>
      </c>
      <c r="K16" s="3" t="s">
        <v>90</v>
      </c>
      <c r="L16" s="1">
        <v>75000</v>
      </c>
      <c r="M16" s="1">
        <v>75000</v>
      </c>
      <c r="N16" s="1">
        <v>75000</v>
      </c>
      <c r="O16" s="1">
        <v>80000</v>
      </c>
      <c r="P16" s="10"/>
    </row>
    <row r="17" spans="1:16" ht="15" customHeight="1" thickBot="1" x14ac:dyDescent="0.3">
      <c r="A17" s="144">
        <f>SUM(A12:A16)</f>
        <v>88731.489999999991</v>
      </c>
      <c r="B17" s="145">
        <f>B12+B14+B16</f>
        <v>87241</v>
      </c>
      <c r="C17" s="145">
        <f>SUM(C12:C16)</f>
        <v>90687.77</v>
      </c>
      <c r="D17" s="145">
        <f>SUM(D12:D16)</f>
        <v>99917.569999999992</v>
      </c>
      <c r="E17" s="145">
        <f>SUM(E12:E16)</f>
        <v>87500</v>
      </c>
      <c r="F17" s="145">
        <f>SUM(F12:F16)</f>
        <v>87500</v>
      </c>
      <c r="G17" s="145"/>
      <c r="H17" s="145"/>
      <c r="I17" s="145"/>
      <c r="J17" s="146"/>
      <c r="K17" s="146"/>
      <c r="L17" s="145">
        <f>SUM(L12:L16)</f>
        <v>95000</v>
      </c>
      <c r="M17" s="145">
        <f>SUM(M12:M16)</f>
        <v>95000</v>
      </c>
      <c r="N17" s="145">
        <f>SUM(N12:N16)</f>
        <v>95000</v>
      </c>
      <c r="O17" s="145">
        <f>SUM(O12:O16)</f>
        <v>108000</v>
      </c>
      <c r="P17" s="147" t="s">
        <v>599</v>
      </c>
    </row>
    <row r="18" spans="1:16" ht="3.75" customHeight="1" thickBot="1" x14ac:dyDescent="0.3"/>
    <row r="19" spans="1:16" ht="15" customHeight="1" x14ac:dyDescent="0.25">
      <c r="A19" s="140"/>
      <c r="B19" s="141"/>
      <c r="C19" s="141"/>
      <c r="D19" s="141"/>
      <c r="E19" s="141"/>
      <c r="F19" s="141"/>
      <c r="G19" s="141"/>
      <c r="H19" s="141"/>
      <c r="I19" s="142" t="s">
        <v>20</v>
      </c>
      <c r="J19" s="142"/>
      <c r="K19" s="142"/>
      <c r="L19" s="141"/>
      <c r="M19" s="141"/>
      <c r="N19" s="141"/>
      <c r="O19" s="141"/>
      <c r="P19" s="143"/>
    </row>
    <row r="20" spans="1:16" ht="15.75" x14ac:dyDescent="0.25">
      <c r="A20" s="9">
        <v>0</v>
      </c>
      <c r="C20" s="1">
        <v>0</v>
      </c>
      <c r="E20" s="1">
        <v>5000</v>
      </c>
      <c r="F20" s="1">
        <v>5000</v>
      </c>
      <c r="J20" s="3" t="s">
        <v>488</v>
      </c>
      <c r="K20" s="3" t="s">
        <v>94</v>
      </c>
      <c r="L20" s="1">
        <v>0</v>
      </c>
      <c r="M20" s="1">
        <v>0</v>
      </c>
      <c r="N20" s="1">
        <v>0</v>
      </c>
      <c r="O20" s="1">
        <v>0</v>
      </c>
      <c r="P20" s="10"/>
    </row>
    <row r="21" spans="1:16" ht="15" customHeight="1" thickBot="1" x14ac:dyDescent="0.3">
      <c r="A21" s="144">
        <f>SUM(A19)</f>
        <v>0</v>
      </c>
      <c r="B21" s="145"/>
      <c r="C21" s="145">
        <f>SUM(C19)</f>
        <v>0</v>
      </c>
      <c r="D21" s="145"/>
      <c r="E21" s="145">
        <f>SUM(E20)</f>
        <v>5000</v>
      </c>
      <c r="F21" s="145">
        <f>SUM(F20)</f>
        <v>5000</v>
      </c>
      <c r="G21" s="145"/>
      <c r="H21" s="145"/>
      <c r="I21" s="145"/>
      <c r="J21" s="146"/>
      <c r="K21" s="146"/>
      <c r="L21" s="145">
        <f>SUM(L19)</f>
        <v>0</v>
      </c>
      <c r="M21" s="145">
        <f>SUM(M19)</f>
        <v>0</v>
      </c>
      <c r="N21" s="145">
        <f>SUM(N19)</f>
        <v>0</v>
      </c>
      <c r="O21" s="145">
        <f>SUM(O19)</f>
        <v>0</v>
      </c>
      <c r="P21" s="147" t="s">
        <v>598</v>
      </c>
    </row>
    <row r="22" spans="1:16" ht="3.75" customHeight="1" thickBot="1" x14ac:dyDescent="0.3"/>
    <row r="23" spans="1:16" ht="15.75" x14ac:dyDescent="0.25">
      <c r="A23" s="140"/>
      <c r="B23" s="141"/>
      <c r="C23" s="141"/>
      <c r="D23" s="141"/>
      <c r="E23" s="141"/>
      <c r="F23" s="141"/>
      <c r="G23" s="141"/>
      <c r="H23" s="141"/>
      <c r="I23" s="142" t="s">
        <v>23</v>
      </c>
      <c r="J23" s="142"/>
      <c r="K23" s="142"/>
      <c r="L23" s="141"/>
      <c r="M23" s="141"/>
      <c r="N23" s="141"/>
      <c r="O23" s="141"/>
      <c r="P23" s="143"/>
    </row>
    <row r="24" spans="1:16" ht="15" customHeight="1" thickBot="1" x14ac:dyDescent="0.3">
      <c r="A24" s="144">
        <f>SUM(A22)</f>
        <v>0</v>
      </c>
      <c r="B24" s="145"/>
      <c r="C24" s="145">
        <f>SUM(C22)</f>
        <v>0</v>
      </c>
      <c r="D24" s="145"/>
      <c r="E24" s="145">
        <f>SUM(E22)</f>
        <v>0</v>
      </c>
      <c r="F24" s="145">
        <f>SUM(F22)</f>
        <v>0</v>
      </c>
      <c r="G24" s="145"/>
      <c r="H24" s="145"/>
      <c r="I24" s="145"/>
      <c r="J24" s="146"/>
      <c r="K24" s="146"/>
      <c r="L24" s="145">
        <v>0</v>
      </c>
      <c r="M24" s="145">
        <v>0</v>
      </c>
      <c r="N24" s="145">
        <v>0</v>
      </c>
      <c r="O24" s="145">
        <v>0</v>
      </c>
      <c r="P24" s="147" t="s">
        <v>616</v>
      </c>
    </row>
    <row r="25" spans="1:16" ht="3.75" customHeight="1" thickBot="1" x14ac:dyDescent="0.3"/>
    <row r="26" spans="1:16" ht="15.75" customHeight="1" x14ac:dyDescent="0.25">
      <c r="A26" s="140"/>
      <c r="B26" s="141"/>
      <c r="C26" s="141"/>
      <c r="D26" s="141"/>
      <c r="E26" s="141"/>
      <c r="F26" s="141"/>
      <c r="G26" s="141"/>
      <c r="H26" s="141"/>
      <c r="I26" s="142" t="s">
        <v>24</v>
      </c>
      <c r="J26" s="142"/>
      <c r="K26" s="142"/>
      <c r="L26" s="141"/>
      <c r="M26" s="141"/>
      <c r="N26" s="141"/>
      <c r="O26" s="141"/>
      <c r="P26" s="143"/>
    </row>
    <row r="27" spans="1:16" ht="15.75" customHeight="1" x14ac:dyDescent="0.25">
      <c r="A27" s="9">
        <v>0</v>
      </c>
      <c r="C27" s="1">
        <v>10000</v>
      </c>
      <c r="E27" s="1">
        <v>0</v>
      </c>
      <c r="F27" s="1">
        <v>0</v>
      </c>
      <c r="J27" s="3" t="s">
        <v>489</v>
      </c>
      <c r="K27" s="3" t="s">
        <v>892</v>
      </c>
      <c r="L27" s="1">
        <v>0</v>
      </c>
      <c r="M27" s="1">
        <v>0</v>
      </c>
      <c r="N27" s="1">
        <v>0</v>
      </c>
      <c r="O27" s="1">
        <v>0</v>
      </c>
      <c r="P27" s="10"/>
    </row>
    <row r="28" spans="1:16" ht="15.75" customHeight="1" x14ac:dyDescent="0.25">
      <c r="A28" s="158">
        <v>0</v>
      </c>
      <c r="B28" s="159"/>
      <c r="C28" s="159">
        <v>0</v>
      </c>
      <c r="D28" s="159"/>
      <c r="E28" s="159">
        <v>0</v>
      </c>
      <c r="F28" s="159">
        <v>0</v>
      </c>
      <c r="G28" s="159"/>
      <c r="H28" s="159"/>
      <c r="I28" s="159"/>
      <c r="J28" s="160" t="s">
        <v>490</v>
      </c>
      <c r="K28" s="160" t="s">
        <v>25</v>
      </c>
      <c r="L28" s="159">
        <v>0</v>
      </c>
      <c r="M28" s="159">
        <v>0</v>
      </c>
      <c r="N28" s="159">
        <v>0</v>
      </c>
      <c r="O28" s="159">
        <v>0</v>
      </c>
      <c r="P28" s="161"/>
    </row>
    <row r="29" spans="1:16" ht="15.75" customHeight="1" x14ac:dyDescent="0.25">
      <c r="A29" s="9">
        <v>0</v>
      </c>
      <c r="C29" s="1">
        <v>0</v>
      </c>
      <c r="E29" s="1">
        <v>0</v>
      </c>
      <c r="F29" s="1">
        <v>0</v>
      </c>
      <c r="J29" s="3" t="s">
        <v>491</v>
      </c>
      <c r="K29" s="3" t="s">
        <v>26</v>
      </c>
      <c r="L29" s="1">
        <v>0</v>
      </c>
      <c r="M29" s="1">
        <v>0</v>
      </c>
      <c r="N29" s="1">
        <v>0</v>
      </c>
      <c r="O29" s="1">
        <v>0</v>
      </c>
      <c r="P29" s="10"/>
    </row>
    <row r="30" spans="1:16" ht="15" customHeight="1" thickBot="1" x14ac:dyDescent="0.3">
      <c r="A30" s="144">
        <f>SUM(A27:A29)</f>
        <v>0</v>
      </c>
      <c r="B30" s="145"/>
      <c r="C30" s="145">
        <f>SUM(C27:C29)</f>
        <v>10000</v>
      </c>
      <c r="D30" s="145"/>
      <c r="E30" s="145">
        <f>SUM(E27:E29)</f>
        <v>0</v>
      </c>
      <c r="F30" s="145">
        <f>SUM(F27:F29)</f>
        <v>0</v>
      </c>
      <c r="G30" s="145"/>
      <c r="H30" s="145"/>
      <c r="I30" s="145"/>
      <c r="J30" s="146"/>
      <c r="K30" s="146"/>
      <c r="L30" s="145">
        <f>SUM(L27:L29)</f>
        <v>0</v>
      </c>
      <c r="M30" s="145">
        <f>SUM(M27:M29)</f>
        <v>0</v>
      </c>
      <c r="N30" s="145">
        <f>SUM(N27:N29)</f>
        <v>0</v>
      </c>
      <c r="O30" s="145">
        <f>SUM(O27:O29)</f>
        <v>0</v>
      </c>
      <c r="P30" s="147" t="s">
        <v>596</v>
      </c>
    </row>
    <row r="31" spans="1:16" ht="3.75" customHeight="1" thickBot="1" x14ac:dyDescent="0.3"/>
    <row r="32" spans="1:16" ht="15.75" customHeight="1" x14ac:dyDescent="0.25">
      <c r="A32" s="140"/>
      <c r="B32" s="141"/>
      <c r="C32" s="141"/>
      <c r="D32" s="141"/>
      <c r="E32" s="141"/>
      <c r="F32" s="141"/>
      <c r="G32" s="141"/>
      <c r="H32" s="141"/>
      <c r="I32" s="142" t="s">
        <v>27</v>
      </c>
      <c r="J32" s="142"/>
      <c r="K32" s="142"/>
      <c r="L32" s="141"/>
      <c r="M32" s="141"/>
      <c r="N32" s="141"/>
      <c r="O32" s="141"/>
      <c r="P32" s="143"/>
    </row>
    <row r="33" spans="1:16" ht="15.75" customHeight="1" x14ac:dyDescent="0.25">
      <c r="A33" s="9">
        <v>0</v>
      </c>
      <c r="C33" s="1">
        <v>250</v>
      </c>
      <c r="D33" s="1">
        <v>200</v>
      </c>
      <c r="E33" s="1">
        <v>1500</v>
      </c>
      <c r="F33" s="1">
        <v>1500</v>
      </c>
      <c r="J33" s="3" t="s">
        <v>492</v>
      </c>
      <c r="K33" s="3" t="s">
        <v>28</v>
      </c>
      <c r="L33" s="1">
        <v>100</v>
      </c>
      <c r="M33" s="1">
        <v>100</v>
      </c>
      <c r="N33" s="1">
        <v>100</v>
      </c>
      <c r="O33" s="1">
        <v>200</v>
      </c>
      <c r="P33" s="10"/>
    </row>
    <row r="34" spans="1:16" ht="15" customHeight="1" thickBot="1" x14ac:dyDescent="0.3">
      <c r="A34" s="144">
        <f>SUM(A33)</f>
        <v>0</v>
      </c>
      <c r="B34" s="145"/>
      <c r="C34" s="145">
        <f>SUM(C33)</f>
        <v>250</v>
      </c>
      <c r="D34" s="145">
        <f>SUM(D33)</f>
        <v>200</v>
      </c>
      <c r="E34" s="145">
        <f>SUM(E33)</f>
        <v>1500</v>
      </c>
      <c r="F34" s="145">
        <f>SUM(F33)</f>
        <v>1500</v>
      </c>
      <c r="G34" s="145"/>
      <c r="H34" s="145"/>
      <c r="I34" s="145"/>
      <c r="J34" s="146"/>
      <c r="K34" s="146"/>
      <c r="L34" s="145">
        <f>SUM(L33)</f>
        <v>100</v>
      </c>
      <c r="M34" s="145">
        <f>SUM(M33)</f>
        <v>100</v>
      </c>
      <c r="N34" s="145">
        <f>SUM(N33)</f>
        <v>100</v>
      </c>
      <c r="O34" s="145">
        <f>SUM(O33)</f>
        <v>200</v>
      </c>
      <c r="P34" s="147" t="s">
        <v>597</v>
      </c>
    </row>
    <row r="35" spans="1:16" ht="3.75" customHeight="1" thickBot="1" x14ac:dyDescent="0.3"/>
    <row r="36" spans="1:16" ht="15.75" x14ac:dyDescent="0.25">
      <c r="A36" s="140"/>
      <c r="B36" s="141"/>
      <c r="C36" s="141"/>
      <c r="D36" s="141"/>
      <c r="E36" s="141"/>
      <c r="F36" s="141"/>
      <c r="G36" s="141"/>
      <c r="H36" s="141"/>
      <c r="I36" s="142" t="s">
        <v>29</v>
      </c>
      <c r="J36" s="142"/>
      <c r="K36" s="142"/>
      <c r="L36" s="141"/>
      <c r="M36" s="141"/>
      <c r="N36" s="141"/>
      <c r="O36" s="141"/>
      <c r="P36" s="143"/>
    </row>
    <row r="37" spans="1:16" ht="15.75" customHeight="1" thickBot="1" x14ac:dyDescent="0.3">
      <c r="A37" s="144">
        <v>0</v>
      </c>
      <c r="B37" s="145"/>
      <c r="C37" s="145">
        <v>0</v>
      </c>
      <c r="D37" s="145"/>
      <c r="E37" s="145">
        <v>0</v>
      </c>
      <c r="F37" s="145">
        <v>0</v>
      </c>
      <c r="G37" s="145"/>
      <c r="H37" s="145"/>
      <c r="I37" s="145"/>
      <c r="J37" s="146"/>
      <c r="K37" s="146"/>
      <c r="L37" s="145">
        <v>0</v>
      </c>
      <c r="M37" s="145">
        <v>0</v>
      </c>
      <c r="N37" s="145">
        <v>0</v>
      </c>
      <c r="O37" s="145">
        <v>0</v>
      </c>
      <c r="P37" s="147" t="s">
        <v>594</v>
      </c>
    </row>
    <row r="38" spans="1:16" ht="3.75" customHeight="1" thickBot="1" x14ac:dyDescent="0.3"/>
    <row r="39" spans="1:16" s="54" customFormat="1" ht="15" customHeight="1" thickBot="1" x14ac:dyDescent="0.3">
      <c r="A39" s="154">
        <f t="shared" ref="A39:F39" si="1">SUM(A24,A30,A34,A37,A21,A17,A9)</f>
        <v>267117.90000000002</v>
      </c>
      <c r="B39" s="154">
        <f t="shared" si="1"/>
        <v>265628</v>
      </c>
      <c r="C39" s="155">
        <f t="shared" si="1"/>
        <v>251745.77000000002</v>
      </c>
      <c r="D39" s="155">
        <f t="shared" si="1"/>
        <v>266528.67000000004</v>
      </c>
      <c r="E39" s="155">
        <f t="shared" si="1"/>
        <v>254000</v>
      </c>
      <c r="F39" s="155">
        <f t="shared" si="1"/>
        <v>254000</v>
      </c>
      <c r="G39" s="155"/>
      <c r="H39" s="155"/>
      <c r="I39" s="155"/>
      <c r="J39" s="156"/>
      <c r="K39" s="156"/>
      <c r="L39" s="155">
        <f>SUM(L24,L30,L34,L37,L21,L17,L9)</f>
        <v>275000</v>
      </c>
      <c r="M39" s="155">
        <f>SUM(M24,M30,M34,M37,M21,M17,M9)</f>
        <v>275000</v>
      </c>
      <c r="N39" s="155">
        <f>SUM(N24,N30,N34,N37,N21,N17,N9)</f>
        <v>275000</v>
      </c>
      <c r="O39" s="155">
        <f>SUM(O24,O30,O34,O37,O21,O17,O9)</f>
        <v>306237.74000000005</v>
      </c>
      <c r="P39" s="157" t="s">
        <v>595</v>
      </c>
    </row>
    <row r="40" spans="1:16" ht="3.75" customHeight="1" thickBot="1" x14ac:dyDescent="0.3"/>
    <row r="41" spans="1:16" s="54" customFormat="1" ht="15.75" customHeight="1" thickBot="1" x14ac:dyDescent="0.3">
      <c r="A41" s="154"/>
      <c r="B41" s="155"/>
      <c r="C41" s="155"/>
      <c r="D41" s="155"/>
      <c r="E41" s="155"/>
      <c r="F41" s="155"/>
      <c r="G41" s="155"/>
      <c r="H41" s="156" t="s">
        <v>173</v>
      </c>
      <c r="I41" s="155"/>
      <c r="J41" s="156"/>
      <c r="K41" s="156"/>
      <c r="L41" s="155"/>
      <c r="M41" s="155"/>
      <c r="N41" s="155"/>
      <c r="O41" s="155"/>
      <c r="P41" s="157"/>
    </row>
    <row r="42" spans="1:16" ht="3.75" customHeight="1" thickBot="1" x14ac:dyDescent="0.3"/>
    <row r="43" spans="1:16" ht="15.75" x14ac:dyDescent="0.25">
      <c r="A43" s="140"/>
      <c r="B43" s="424" t="s">
        <v>998</v>
      </c>
      <c r="C43" s="141"/>
      <c r="D43" s="141"/>
      <c r="E43" s="141"/>
      <c r="F43" s="141"/>
      <c r="G43" s="141"/>
      <c r="H43" s="141"/>
      <c r="I43" s="142" t="s">
        <v>592</v>
      </c>
      <c r="J43" s="142"/>
      <c r="K43" s="142"/>
      <c r="L43" s="141"/>
      <c r="M43" s="141"/>
      <c r="N43" s="141"/>
      <c r="O43" s="141"/>
      <c r="P43" s="143"/>
    </row>
    <row r="44" spans="1:16" ht="16.5" customHeight="1" x14ac:dyDescent="0.25">
      <c r="A44" s="158">
        <v>22521.07</v>
      </c>
      <c r="B44" s="159">
        <v>24755</v>
      </c>
      <c r="C44" s="346">
        <v>22279.65</v>
      </c>
      <c r="D44" s="346">
        <v>9695.01</v>
      </c>
      <c r="E44" s="346">
        <v>26000</v>
      </c>
      <c r="F44" s="346">
        <v>26000</v>
      </c>
      <c r="G44" s="346"/>
      <c r="H44" s="346"/>
      <c r="I44" s="346"/>
      <c r="J44" s="347" t="s">
        <v>842</v>
      </c>
      <c r="K44" s="347" t="s">
        <v>843</v>
      </c>
      <c r="L44" s="346">
        <v>20000</v>
      </c>
      <c r="M44" s="346">
        <v>20000</v>
      </c>
      <c r="N44" s="346">
        <v>20000</v>
      </c>
      <c r="O44" s="346">
        <v>1500</v>
      </c>
      <c r="P44" s="348" t="s">
        <v>981</v>
      </c>
    </row>
    <row r="45" spans="1:16" ht="15.75" customHeight="1" x14ac:dyDescent="0.25">
      <c r="A45" s="158">
        <v>0</v>
      </c>
      <c r="B45" s="159"/>
      <c r="C45" s="159">
        <v>0</v>
      </c>
      <c r="D45" s="159"/>
      <c r="E45" s="159">
        <v>0</v>
      </c>
      <c r="F45" s="159">
        <v>0</v>
      </c>
      <c r="G45" s="159"/>
      <c r="H45" s="159"/>
      <c r="I45" s="159"/>
      <c r="J45" s="160" t="s">
        <v>303</v>
      </c>
      <c r="K45" s="160" t="s">
        <v>59</v>
      </c>
      <c r="L45" s="159">
        <v>0</v>
      </c>
      <c r="M45" s="159">
        <v>100</v>
      </c>
      <c r="N45" s="159">
        <v>100</v>
      </c>
      <c r="O45" s="159">
        <v>100</v>
      </c>
      <c r="P45" s="161"/>
    </row>
    <row r="46" spans="1:16" ht="15" customHeight="1" x14ac:dyDescent="0.25">
      <c r="A46" s="9">
        <v>0</v>
      </c>
      <c r="C46" s="1">
        <v>0</v>
      </c>
      <c r="E46" s="1">
        <v>0</v>
      </c>
      <c r="F46" s="1">
        <v>0</v>
      </c>
      <c r="J46" s="3" t="s">
        <v>627</v>
      </c>
      <c r="K46" s="3" t="s">
        <v>607</v>
      </c>
      <c r="L46" s="1">
        <v>0</v>
      </c>
      <c r="M46" s="1">
        <v>0</v>
      </c>
      <c r="N46" s="1">
        <v>0</v>
      </c>
      <c r="O46" s="1">
        <v>0</v>
      </c>
      <c r="P46" s="10"/>
    </row>
    <row r="47" spans="1:16" ht="15" customHeight="1" x14ac:dyDescent="0.25">
      <c r="A47" s="158">
        <v>0</v>
      </c>
      <c r="B47" s="159"/>
      <c r="C47" s="159">
        <v>0</v>
      </c>
      <c r="D47" s="159"/>
      <c r="E47" s="159">
        <v>0</v>
      </c>
      <c r="F47" s="159">
        <v>0</v>
      </c>
      <c r="G47" s="159"/>
      <c r="H47" s="159"/>
      <c r="I47" s="159"/>
      <c r="J47" s="160" t="s">
        <v>628</v>
      </c>
      <c r="K47" s="160" t="s">
        <v>608</v>
      </c>
      <c r="L47" s="159">
        <v>0</v>
      </c>
      <c r="M47" s="159">
        <v>0</v>
      </c>
      <c r="N47" s="159">
        <v>0</v>
      </c>
      <c r="O47" s="159">
        <v>0</v>
      </c>
      <c r="P47" s="161"/>
    </row>
    <row r="48" spans="1:16" ht="15" customHeight="1" x14ac:dyDescent="0.25">
      <c r="A48" s="9">
        <v>0</v>
      </c>
      <c r="C48" s="1">
        <v>27.3</v>
      </c>
      <c r="E48" s="1">
        <v>0</v>
      </c>
      <c r="F48" s="1">
        <v>0</v>
      </c>
      <c r="J48" s="3" t="s">
        <v>629</v>
      </c>
      <c r="K48" s="3" t="s">
        <v>609</v>
      </c>
      <c r="L48" s="1">
        <v>10000</v>
      </c>
      <c r="M48" s="1">
        <v>10000</v>
      </c>
      <c r="N48" s="1">
        <v>10000</v>
      </c>
      <c r="O48" s="1">
        <v>0</v>
      </c>
      <c r="P48" s="10"/>
    </row>
    <row r="49" spans="1:16" ht="15" customHeight="1" x14ac:dyDescent="0.25">
      <c r="A49" s="158">
        <v>0</v>
      </c>
      <c r="B49" s="159"/>
      <c r="C49" s="159">
        <v>99.45</v>
      </c>
      <c r="D49" s="159">
        <v>15081.25</v>
      </c>
      <c r="E49" s="159">
        <v>8000</v>
      </c>
      <c r="F49" s="159">
        <v>8000</v>
      </c>
      <c r="G49" s="159"/>
      <c r="H49" s="159"/>
      <c r="I49" s="159"/>
      <c r="J49" s="160" t="s">
        <v>630</v>
      </c>
      <c r="K49" s="160" t="s">
        <v>610</v>
      </c>
      <c r="L49" s="159">
        <v>5000</v>
      </c>
      <c r="M49" s="159">
        <v>5000</v>
      </c>
      <c r="N49" s="159">
        <v>5000</v>
      </c>
      <c r="O49" s="159">
        <v>5000</v>
      </c>
      <c r="P49" s="161"/>
    </row>
    <row r="50" spans="1:16" ht="15" customHeight="1" thickBot="1" x14ac:dyDescent="0.3">
      <c r="A50" s="144">
        <f t="shared" ref="A50:F50" si="2">SUM(A44:A49)</f>
        <v>22521.07</v>
      </c>
      <c r="B50" s="145">
        <f t="shared" si="2"/>
        <v>24755</v>
      </c>
      <c r="C50" s="145">
        <f t="shared" si="2"/>
        <v>22406.400000000001</v>
      </c>
      <c r="D50" s="145">
        <f t="shared" si="2"/>
        <v>24776.260000000002</v>
      </c>
      <c r="E50" s="145">
        <f t="shared" si="2"/>
        <v>34000</v>
      </c>
      <c r="F50" s="145">
        <f t="shared" si="2"/>
        <v>34000</v>
      </c>
      <c r="G50" s="145"/>
      <c r="H50" s="145"/>
      <c r="I50" s="145"/>
      <c r="J50" s="146"/>
      <c r="K50" s="146"/>
      <c r="L50" s="145">
        <f>SUM(L44:L49)</f>
        <v>35000</v>
      </c>
      <c r="M50" s="145">
        <f>SUM(M44:M49)</f>
        <v>35100</v>
      </c>
      <c r="N50" s="145">
        <f>SUM(N44:N49)</f>
        <v>35100</v>
      </c>
      <c r="O50" s="145">
        <f>SUM(O44:O49)</f>
        <v>6600</v>
      </c>
      <c r="P50" s="147" t="s">
        <v>593</v>
      </c>
    </row>
    <row r="51" spans="1:16" ht="3.75" customHeight="1" thickBot="1" x14ac:dyDescent="0.3"/>
    <row r="52" spans="1:16" ht="15.75" x14ac:dyDescent="0.25">
      <c r="A52" s="140"/>
      <c r="B52" s="424" t="s">
        <v>1006</v>
      </c>
      <c r="C52" s="141"/>
      <c r="D52" s="141"/>
      <c r="E52" s="141"/>
      <c r="F52" s="141"/>
      <c r="G52" s="141"/>
      <c r="H52" s="141"/>
      <c r="I52" s="142" t="s">
        <v>32</v>
      </c>
      <c r="J52" s="142"/>
      <c r="K52" s="142"/>
      <c r="L52" s="141"/>
      <c r="M52" s="141"/>
      <c r="N52" s="141"/>
      <c r="O52" s="141"/>
      <c r="P52" s="143"/>
    </row>
    <row r="53" spans="1:16" ht="15" customHeight="1" x14ac:dyDescent="0.25">
      <c r="A53" s="9">
        <v>2303</v>
      </c>
      <c r="B53" s="1">
        <v>40065</v>
      </c>
      <c r="C53" s="1">
        <v>236.82</v>
      </c>
      <c r="E53" s="1">
        <v>3200</v>
      </c>
      <c r="F53" s="1">
        <v>3200</v>
      </c>
      <c r="J53" s="3" t="s">
        <v>565</v>
      </c>
      <c r="K53" s="3" t="s">
        <v>34</v>
      </c>
      <c r="L53" s="1">
        <v>500</v>
      </c>
      <c r="M53" s="1">
        <v>500</v>
      </c>
      <c r="N53" s="1">
        <v>500</v>
      </c>
      <c r="O53" s="1">
        <v>500</v>
      </c>
      <c r="P53" s="10"/>
    </row>
    <row r="54" spans="1:16" ht="15.75" customHeight="1" x14ac:dyDescent="0.25">
      <c r="A54" s="158">
        <v>361.11</v>
      </c>
      <c r="B54" s="159"/>
      <c r="C54" s="159">
        <v>6112.17</v>
      </c>
      <c r="D54" s="159">
        <v>3117.63</v>
      </c>
      <c r="E54" s="159">
        <v>10000</v>
      </c>
      <c r="F54" s="159">
        <v>10000</v>
      </c>
      <c r="G54" s="159"/>
      <c r="H54" s="159"/>
      <c r="I54" s="159"/>
      <c r="J54" s="160" t="s">
        <v>287</v>
      </c>
      <c r="K54" s="160" t="s">
        <v>38</v>
      </c>
      <c r="L54" s="159">
        <v>5000</v>
      </c>
      <c r="M54" s="159">
        <v>5000</v>
      </c>
      <c r="N54" s="159">
        <v>5000</v>
      </c>
      <c r="O54" s="159">
        <v>7500</v>
      </c>
      <c r="P54" s="161"/>
    </row>
    <row r="55" spans="1:16" ht="15.75" customHeight="1" x14ac:dyDescent="0.25">
      <c r="A55" s="9">
        <v>0</v>
      </c>
      <c r="C55" s="1">
        <v>2872.38</v>
      </c>
      <c r="D55" s="1">
        <v>4071.21</v>
      </c>
      <c r="E55" s="1">
        <v>13000</v>
      </c>
      <c r="F55" s="1">
        <v>13000</v>
      </c>
      <c r="J55" s="3" t="s">
        <v>288</v>
      </c>
      <c r="K55" s="3" t="s">
        <v>39</v>
      </c>
      <c r="L55" s="1">
        <v>0</v>
      </c>
      <c r="M55" s="1">
        <v>0</v>
      </c>
      <c r="N55" s="1">
        <v>0</v>
      </c>
      <c r="O55" s="1">
        <v>13000</v>
      </c>
      <c r="P55" s="148"/>
    </row>
    <row r="56" spans="1:16" ht="15.75" customHeight="1" x14ac:dyDescent="0.25">
      <c r="A56" s="158">
        <v>0</v>
      </c>
      <c r="B56" s="159"/>
      <c r="C56" s="159">
        <v>2908.45</v>
      </c>
      <c r="D56" s="159">
        <v>3912.44</v>
      </c>
      <c r="E56" s="159">
        <v>4000</v>
      </c>
      <c r="F56" s="159">
        <v>4000</v>
      </c>
      <c r="G56" s="159"/>
      <c r="H56" s="159"/>
      <c r="I56" s="159"/>
      <c r="J56" s="160" t="s">
        <v>289</v>
      </c>
      <c r="K56" s="160" t="s">
        <v>40</v>
      </c>
      <c r="L56" s="159">
        <v>3000</v>
      </c>
      <c r="M56" s="159">
        <v>3000</v>
      </c>
      <c r="N56" s="159">
        <v>3000</v>
      </c>
      <c r="O56" s="159">
        <v>3000</v>
      </c>
      <c r="P56" s="161"/>
    </row>
    <row r="57" spans="1:16" ht="15.75" customHeight="1" x14ac:dyDescent="0.25">
      <c r="A57" s="9">
        <v>94</v>
      </c>
      <c r="C57" s="1">
        <v>0</v>
      </c>
      <c r="E57" s="1">
        <v>250</v>
      </c>
      <c r="F57" s="1">
        <v>250</v>
      </c>
      <c r="J57" s="3" t="s">
        <v>589</v>
      </c>
      <c r="K57" s="3" t="s">
        <v>41</v>
      </c>
      <c r="L57" s="1">
        <v>100</v>
      </c>
      <c r="M57" s="1">
        <v>100</v>
      </c>
      <c r="N57" s="1">
        <v>100</v>
      </c>
      <c r="O57" s="1">
        <v>100</v>
      </c>
      <c r="P57" s="10"/>
    </row>
    <row r="58" spans="1:16" ht="15.75" customHeight="1" x14ac:dyDescent="0.25">
      <c r="A58" s="158">
        <v>37663.17</v>
      </c>
      <c r="B58" s="159"/>
      <c r="C58" s="159">
        <v>109.38</v>
      </c>
      <c r="D58" s="159">
        <v>0.96</v>
      </c>
      <c r="E58" s="159">
        <v>1000</v>
      </c>
      <c r="F58" s="159">
        <v>1000</v>
      </c>
      <c r="G58" s="159"/>
      <c r="H58" s="159"/>
      <c r="I58" s="159"/>
      <c r="J58" s="160" t="s">
        <v>291</v>
      </c>
      <c r="K58" s="160" t="s">
        <v>4</v>
      </c>
      <c r="L58" s="159">
        <v>1000</v>
      </c>
      <c r="M58" s="159">
        <v>1000</v>
      </c>
      <c r="N58" s="159">
        <v>1000</v>
      </c>
      <c r="O58" s="159">
        <v>1000</v>
      </c>
      <c r="P58" s="161"/>
    </row>
    <row r="59" spans="1:16" ht="15.75" customHeight="1" x14ac:dyDescent="0.25">
      <c r="A59" s="9">
        <v>19.18</v>
      </c>
      <c r="C59" s="1">
        <v>166.46</v>
      </c>
      <c r="D59" s="1">
        <v>229.33</v>
      </c>
      <c r="E59" s="1">
        <v>1200</v>
      </c>
      <c r="F59" s="1">
        <v>1200</v>
      </c>
      <c r="J59" s="3" t="s">
        <v>292</v>
      </c>
      <c r="K59" s="3" t="s">
        <v>42</v>
      </c>
      <c r="L59" s="1">
        <v>200</v>
      </c>
      <c r="M59" s="1">
        <v>200</v>
      </c>
      <c r="N59" s="1">
        <v>200</v>
      </c>
      <c r="O59" s="1">
        <v>1000</v>
      </c>
      <c r="P59" s="10"/>
    </row>
    <row r="60" spans="1:16" ht="15.75" customHeight="1" x14ac:dyDescent="0.25">
      <c r="A60" s="158">
        <v>0</v>
      </c>
      <c r="B60" s="159"/>
      <c r="C60" s="159">
        <v>1215</v>
      </c>
      <c r="D60" s="159"/>
      <c r="E60" s="159">
        <v>1000</v>
      </c>
      <c r="F60" s="159">
        <v>1000</v>
      </c>
      <c r="G60" s="159"/>
      <c r="H60" s="159"/>
      <c r="I60" s="159"/>
      <c r="J60" s="160" t="s">
        <v>290</v>
      </c>
      <c r="K60" s="160" t="s">
        <v>43</v>
      </c>
      <c r="L60" s="159">
        <v>2000</v>
      </c>
      <c r="M60" s="159">
        <v>2000</v>
      </c>
      <c r="N60" s="159">
        <v>2000</v>
      </c>
      <c r="O60" s="159">
        <v>2000</v>
      </c>
      <c r="P60" s="161"/>
    </row>
    <row r="61" spans="1:16" ht="15.75" customHeight="1" x14ac:dyDescent="0.25">
      <c r="A61" s="9">
        <v>0</v>
      </c>
      <c r="C61" s="1">
        <v>9591.0400000000009</v>
      </c>
      <c r="D61" s="1">
        <v>9941.81</v>
      </c>
      <c r="E61" s="1">
        <v>8000</v>
      </c>
      <c r="F61" s="1">
        <v>8000</v>
      </c>
      <c r="J61" s="3" t="s">
        <v>293</v>
      </c>
      <c r="K61" s="3" t="s">
        <v>44</v>
      </c>
      <c r="L61" s="1">
        <v>12000</v>
      </c>
      <c r="M61" s="1">
        <v>12000</v>
      </c>
      <c r="N61" s="1">
        <v>12000</v>
      </c>
      <c r="O61" s="1">
        <v>12000</v>
      </c>
      <c r="P61" s="10"/>
    </row>
    <row r="62" spans="1:16" ht="15.75" customHeight="1" x14ac:dyDescent="0.25">
      <c r="A62" s="158">
        <v>0</v>
      </c>
      <c r="B62" s="159"/>
      <c r="C62" s="159">
        <v>1145.3900000000001</v>
      </c>
      <c r="D62" s="159">
        <v>2471.41</v>
      </c>
      <c r="E62" s="159">
        <v>1200</v>
      </c>
      <c r="F62" s="159">
        <v>1200</v>
      </c>
      <c r="G62" s="159"/>
      <c r="H62" s="159"/>
      <c r="I62" s="159"/>
      <c r="J62" s="160" t="s">
        <v>294</v>
      </c>
      <c r="K62" s="160" t="s">
        <v>45</v>
      </c>
      <c r="L62" s="159">
        <v>3000</v>
      </c>
      <c r="M62" s="159">
        <v>3000</v>
      </c>
      <c r="N62" s="159">
        <v>3000</v>
      </c>
      <c r="O62" s="159">
        <v>5000</v>
      </c>
      <c r="P62" s="161"/>
    </row>
    <row r="63" spans="1:16" ht="15.75" customHeight="1" x14ac:dyDescent="0.25">
      <c r="A63" s="9">
        <v>0</v>
      </c>
      <c r="C63" s="1">
        <v>0</v>
      </c>
      <c r="E63" s="1">
        <v>1500</v>
      </c>
      <c r="F63" s="1">
        <v>1500</v>
      </c>
      <c r="J63" s="3" t="s">
        <v>295</v>
      </c>
      <c r="K63" s="3" t="s">
        <v>46</v>
      </c>
      <c r="L63" s="1">
        <v>0</v>
      </c>
      <c r="M63" s="1">
        <v>0</v>
      </c>
      <c r="N63" s="1">
        <v>0</v>
      </c>
      <c r="O63" s="1">
        <v>0</v>
      </c>
      <c r="P63" s="10"/>
    </row>
    <row r="64" spans="1:16" ht="15.75" customHeight="1" x14ac:dyDescent="0.25">
      <c r="A64" s="158">
        <v>0</v>
      </c>
      <c r="B64" s="159"/>
      <c r="C64" s="159">
        <v>0</v>
      </c>
      <c r="D64" s="159"/>
      <c r="E64" s="159">
        <v>900</v>
      </c>
      <c r="F64" s="159">
        <v>900</v>
      </c>
      <c r="G64" s="159"/>
      <c r="H64" s="159"/>
      <c r="I64" s="159"/>
      <c r="J64" s="160" t="s">
        <v>296</v>
      </c>
      <c r="K64" s="160" t="s">
        <v>49</v>
      </c>
      <c r="L64" s="159">
        <v>0</v>
      </c>
      <c r="M64" s="159">
        <v>0</v>
      </c>
      <c r="N64" s="159">
        <v>0</v>
      </c>
      <c r="O64" s="159">
        <v>1000</v>
      </c>
      <c r="P64" s="161"/>
    </row>
    <row r="65" spans="1:16" ht="15.75" customHeight="1" x14ac:dyDescent="0.25">
      <c r="A65" s="9">
        <v>0</v>
      </c>
      <c r="C65" s="1">
        <v>0</v>
      </c>
      <c r="D65" s="1">
        <v>2173.12</v>
      </c>
      <c r="E65" s="1">
        <v>2000</v>
      </c>
      <c r="F65" s="1">
        <v>2000</v>
      </c>
      <c r="J65" s="3" t="s">
        <v>297</v>
      </c>
      <c r="K65" s="3" t="s">
        <v>51</v>
      </c>
      <c r="L65" s="1">
        <v>3000</v>
      </c>
      <c r="M65" s="1">
        <v>3000</v>
      </c>
      <c r="N65" s="1">
        <v>3000</v>
      </c>
      <c r="O65" s="1">
        <v>3000</v>
      </c>
      <c r="P65" s="10"/>
    </row>
    <row r="66" spans="1:16" ht="15.75" customHeight="1" x14ac:dyDescent="0.25">
      <c r="A66" s="158">
        <v>0</v>
      </c>
      <c r="B66" s="159"/>
      <c r="C66" s="159">
        <v>1015.47</v>
      </c>
      <c r="D66" s="159">
        <v>5549.79</v>
      </c>
      <c r="E66" s="159">
        <v>1200</v>
      </c>
      <c r="F66" s="159">
        <v>1200</v>
      </c>
      <c r="G66" s="159"/>
      <c r="H66" s="159"/>
      <c r="I66" s="159"/>
      <c r="J66" s="160" t="s">
        <v>298</v>
      </c>
      <c r="K66" s="160" t="s">
        <v>54</v>
      </c>
      <c r="L66" s="159">
        <v>5000</v>
      </c>
      <c r="M66" s="159">
        <v>5000</v>
      </c>
      <c r="N66" s="159">
        <v>5000</v>
      </c>
      <c r="O66" s="159">
        <v>5000</v>
      </c>
      <c r="P66" s="161"/>
    </row>
    <row r="67" spans="1:16" ht="15.75" customHeight="1" x14ac:dyDescent="0.25">
      <c r="A67" s="9">
        <v>0</v>
      </c>
      <c r="C67" s="1">
        <v>0</v>
      </c>
      <c r="E67" s="1">
        <v>500</v>
      </c>
      <c r="F67" s="1">
        <v>500</v>
      </c>
      <c r="J67" s="3" t="s">
        <v>299</v>
      </c>
      <c r="K67" s="3" t="s">
        <v>55</v>
      </c>
      <c r="L67" s="1">
        <v>2500</v>
      </c>
      <c r="M67" s="1">
        <v>2500</v>
      </c>
      <c r="N67" s="1">
        <v>2500</v>
      </c>
      <c r="O67" s="1">
        <v>2500</v>
      </c>
      <c r="P67" s="10"/>
    </row>
    <row r="68" spans="1:16" ht="15.75" customHeight="1" x14ac:dyDescent="0.25">
      <c r="A68" s="158">
        <v>0</v>
      </c>
      <c r="B68" s="159"/>
      <c r="C68" s="159">
        <v>967</v>
      </c>
      <c r="D68" s="159"/>
      <c r="E68" s="159">
        <v>1000</v>
      </c>
      <c r="F68" s="159">
        <v>1000</v>
      </c>
      <c r="G68" s="159"/>
      <c r="H68" s="159"/>
      <c r="I68" s="159"/>
      <c r="J68" s="160" t="s">
        <v>300</v>
      </c>
      <c r="K68" s="160" t="s">
        <v>56</v>
      </c>
      <c r="L68" s="159">
        <v>1000</v>
      </c>
      <c r="M68" s="159">
        <v>1000</v>
      </c>
      <c r="N68" s="159">
        <v>1000</v>
      </c>
      <c r="O68" s="159">
        <v>1000</v>
      </c>
      <c r="P68" s="161"/>
    </row>
    <row r="69" spans="1:16" ht="15.75" customHeight="1" x14ac:dyDescent="0.25">
      <c r="A69" s="9">
        <v>0</v>
      </c>
      <c r="C69" s="1">
        <v>290.22000000000003</v>
      </c>
      <c r="D69" s="1">
        <v>3448.28</v>
      </c>
      <c r="E69" s="1">
        <v>5000</v>
      </c>
      <c r="F69" s="1">
        <v>5000</v>
      </c>
      <c r="J69" s="3" t="s">
        <v>301</v>
      </c>
      <c r="K69" s="3" t="s">
        <v>57</v>
      </c>
      <c r="L69" s="1">
        <v>5000</v>
      </c>
      <c r="M69" s="1">
        <v>5000</v>
      </c>
      <c r="N69" s="1">
        <v>5000</v>
      </c>
      <c r="O69" s="1">
        <v>5000</v>
      </c>
      <c r="P69" s="10"/>
    </row>
    <row r="70" spans="1:16" ht="15.75" customHeight="1" x14ac:dyDescent="0.25">
      <c r="A70" s="158">
        <v>10000</v>
      </c>
      <c r="B70" s="159"/>
      <c r="C70" s="159">
        <v>24279.71</v>
      </c>
      <c r="D70" s="159">
        <v>3694.17</v>
      </c>
      <c r="E70" s="159">
        <v>15000</v>
      </c>
      <c r="F70" s="159">
        <v>15000</v>
      </c>
      <c r="G70" s="159"/>
      <c r="H70" s="159"/>
      <c r="I70" s="159"/>
      <c r="J70" s="160" t="s">
        <v>302</v>
      </c>
      <c r="K70" s="160" t="s">
        <v>58</v>
      </c>
      <c r="L70" s="159">
        <v>13000</v>
      </c>
      <c r="M70" s="159">
        <v>13000</v>
      </c>
      <c r="N70" s="159">
        <v>13000</v>
      </c>
      <c r="O70" s="159">
        <v>13000</v>
      </c>
      <c r="P70" s="161"/>
    </row>
    <row r="71" spans="1:16" ht="15.75" customHeight="1" x14ac:dyDescent="0.25">
      <c r="A71" s="9">
        <v>0</v>
      </c>
      <c r="C71" s="1">
        <v>0</v>
      </c>
      <c r="E71" s="1">
        <v>7000</v>
      </c>
      <c r="F71" s="1">
        <v>7000</v>
      </c>
      <c r="J71" s="3" t="s">
        <v>860</v>
      </c>
      <c r="K71" s="3" t="s">
        <v>859</v>
      </c>
      <c r="L71" s="1">
        <v>20000</v>
      </c>
      <c r="M71" s="1">
        <v>20000</v>
      </c>
      <c r="N71" s="1">
        <v>20000</v>
      </c>
      <c r="O71" s="1">
        <v>40000</v>
      </c>
      <c r="P71" s="10"/>
    </row>
    <row r="72" spans="1:16" ht="15.75" customHeight="1" x14ac:dyDescent="0.25">
      <c r="A72" s="158">
        <v>0</v>
      </c>
      <c r="B72" s="159"/>
      <c r="C72" s="159">
        <v>1296.54</v>
      </c>
      <c r="D72" s="159">
        <v>104.52</v>
      </c>
      <c r="E72" s="159">
        <v>1250</v>
      </c>
      <c r="F72" s="159">
        <v>1250</v>
      </c>
      <c r="G72" s="159"/>
      <c r="H72" s="159"/>
      <c r="I72" s="159"/>
      <c r="J72" s="160" t="s">
        <v>303</v>
      </c>
      <c r="K72" s="160" t="s">
        <v>59</v>
      </c>
      <c r="L72" s="159">
        <v>100</v>
      </c>
      <c r="M72" s="159">
        <v>0</v>
      </c>
      <c r="N72" s="159">
        <v>0</v>
      </c>
      <c r="O72" s="159">
        <v>1600</v>
      </c>
      <c r="P72" s="161"/>
    </row>
    <row r="73" spans="1:16" ht="15.75" customHeight="1" x14ac:dyDescent="0.25">
      <c r="A73" s="9">
        <v>0</v>
      </c>
      <c r="C73" s="1">
        <v>4500</v>
      </c>
      <c r="D73" s="1">
        <v>5000</v>
      </c>
      <c r="E73" s="1">
        <v>5000</v>
      </c>
      <c r="F73" s="1">
        <v>5000</v>
      </c>
      <c r="J73" s="3" t="s">
        <v>304</v>
      </c>
      <c r="K73" s="3" t="s">
        <v>60</v>
      </c>
      <c r="L73" s="1">
        <v>5000</v>
      </c>
      <c r="M73" s="1">
        <v>5000</v>
      </c>
      <c r="N73" s="1">
        <v>5000</v>
      </c>
      <c r="O73" s="1">
        <v>16150</v>
      </c>
      <c r="P73" s="10"/>
    </row>
    <row r="74" spans="1:16" ht="16.5" thickBot="1" x14ac:dyDescent="0.3">
      <c r="A74" s="144">
        <f t="shared" ref="A74:F74" si="3">SUM(A53:A73)</f>
        <v>50440.46</v>
      </c>
      <c r="B74" s="145">
        <f t="shared" si="3"/>
        <v>40065</v>
      </c>
      <c r="C74" s="145">
        <f t="shared" si="3"/>
        <v>56706.03</v>
      </c>
      <c r="D74" s="145">
        <f t="shared" si="3"/>
        <v>43714.669999999991</v>
      </c>
      <c r="E74" s="145">
        <f t="shared" si="3"/>
        <v>83200</v>
      </c>
      <c r="F74" s="145">
        <f t="shared" si="3"/>
        <v>83200</v>
      </c>
      <c r="G74" s="145"/>
      <c r="H74" s="145"/>
      <c r="I74" s="145"/>
      <c r="J74" s="146"/>
      <c r="K74" s="146"/>
      <c r="L74" s="145">
        <f>SUM(L53:L73)</f>
        <v>81400</v>
      </c>
      <c r="M74" s="145">
        <f>SUM(M53:M73)</f>
        <v>81300</v>
      </c>
      <c r="N74" s="145">
        <f>SUM(N53:N73)</f>
        <v>81300</v>
      </c>
      <c r="O74" s="145">
        <f>SUM(O53:O73)</f>
        <v>133350</v>
      </c>
      <c r="P74" s="147" t="s">
        <v>590</v>
      </c>
    </row>
    <row r="75" spans="1:16" ht="3.75" customHeight="1" thickBot="1" x14ac:dyDescent="0.3"/>
    <row r="76" spans="1:16" ht="15.75" customHeight="1" x14ac:dyDescent="0.25">
      <c r="A76" s="140"/>
      <c r="B76" s="424" t="s">
        <v>881</v>
      </c>
      <c r="C76" s="141"/>
      <c r="D76" s="141"/>
      <c r="E76" s="141"/>
      <c r="F76" s="141"/>
      <c r="G76" s="141"/>
      <c r="H76" s="141"/>
      <c r="I76" s="142" t="s">
        <v>61</v>
      </c>
      <c r="J76" s="142"/>
      <c r="K76" s="142"/>
      <c r="L76" s="141"/>
      <c r="M76" s="141"/>
      <c r="N76" s="141"/>
      <c r="O76" s="141"/>
      <c r="P76" s="143"/>
    </row>
    <row r="77" spans="1:16" ht="15.75" customHeight="1" x14ac:dyDescent="0.25">
      <c r="A77" s="9">
        <v>0</v>
      </c>
      <c r="B77" s="1">
        <v>50000</v>
      </c>
      <c r="C77" s="1">
        <v>0</v>
      </c>
      <c r="E77" s="1">
        <v>30000</v>
      </c>
      <c r="F77" s="1">
        <v>30000</v>
      </c>
      <c r="J77" s="3" t="s">
        <v>305</v>
      </c>
      <c r="K77" s="3" t="s">
        <v>95</v>
      </c>
      <c r="L77" s="1">
        <v>30000</v>
      </c>
      <c r="M77" s="1">
        <v>0</v>
      </c>
      <c r="N77" s="1">
        <v>0</v>
      </c>
      <c r="O77" s="1">
        <v>30000</v>
      </c>
      <c r="P77" s="10"/>
    </row>
    <row r="78" spans="1:16" ht="15.75" customHeight="1" x14ac:dyDescent="0.25">
      <c r="A78" s="158">
        <v>40000</v>
      </c>
      <c r="B78" s="159"/>
      <c r="C78" s="159">
        <v>6222.24</v>
      </c>
      <c r="D78" s="159"/>
      <c r="E78" s="159">
        <v>100000</v>
      </c>
      <c r="F78" s="159">
        <v>100000</v>
      </c>
      <c r="G78" s="159"/>
      <c r="H78" s="159"/>
      <c r="I78" s="159"/>
      <c r="J78" s="160" t="s">
        <v>306</v>
      </c>
      <c r="K78" s="160" t="s">
        <v>96</v>
      </c>
      <c r="L78" s="159">
        <v>100000</v>
      </c>
      <c r="M78" s="159">
        <v>100000</v>
      </c>
      <c r="N78" s="159">
        <v>100000</v>
      </c>
      <c r="O78" s="159">
        <v>100000</v>
      </c>
      <c r="P78" s="161"/>
    </row>
    <row r="79" spans="1:16" ht="16.5" thickBot="1" x14ac:dyDescent="0.3">
      <c r="A79" s="144">
        <f>SUM(A77:A78)</f>
        <v>40000</v>
      </c>
      <c r="B79" s="145">
        <f>SUM(B77:B78)</f>
        <v>50000</v>
      </c>
      <c r="C79" s="145">
        <f>SUM(C77:C78)</f>
        <v>6222.24</v>
      </c>
      <c r="D79" s="145"/>
      <c r="E79" s="145">
        <f>SUM(E77:E78)</f>
        <v>130000</v>
      </c>
      <c r="F79" s="145">
        <f>SUM(F77:F78)</f>
        <v>130000</v>
      </c>
      <c r="G79" s="145"/>
      <c r="H79" s="145"/>
      <c r="I79" s="145"/>
      <c r="J79" s="146"/>
      <c r="K79" s="146"/>
      <c r="L79" s="145">
        <f>SUM(L77:L78)</f>
        <v>130000</v>
      </c>
      <c r="M79" s="145">
        <f>SUM(M77:M78)</f>
        <v>100000</v>
      </c>
      <c r="N79" s="145">
        <f>SUM(N77:N78)</f>
        <v>100000</v>
      </c>
      <c r="O79" s="145">
        <f>SUM(O77:O78)</f>
        <v>130000</v>
      </c>
      <c r="P79" s="147" t="s">
        <v>631</v>
      </c>
    </row>
    <row r="80" spans="1:16" ht="3.75" customHeight="1" thickBot="1" x14ac:dyDescent="0.3"/>
    <row r="81" spans="1:16" ht="15.75" customHeight="1" x14ac:dyDescent="0.25">
      <c r="A81" s="140"/>
      <c r="B81" s="141"/>
      <c r="C81" s="141"/>
      <c r="D81" s="141"/>
      <c r="E81" s="141"/>
      <c r="F81" s="141"/>
      <c r="G81" s="141"/>
      <c r="H81" s="141"/>
      <c r="I81" s="142" t="s">
        <v>63</v>
      </c>
      <c r="J81" s="142"/>
      <c r="K81" s="142"/>
      <c r="L81" s="141"/>
      <c r="M81" s="141"/>
      <c r="N81" s="141"/>
      <c r="O81" s="141"/>
      <c r="P81" s="143"/>
    </row>
    <row r="82" spans="1:16" ht="15.75" customHeight="1" thickBot="1" x14ac:dyDescent="0.3">
      <c r="A82" s="144">
        <v>0</v>
      </c>
      <c r="B82" s="145"/>
      <c r="C82" s="145">
        <v>0</v>
      </c>
      <c r="D82" s="145"/>
      <c r="E82" s="145">
        <v>0</v>
      </c>
      <c r="F82" s="145">
        <v>0</v>
      </c>
      <c r="G82" s="145"/>
      <c r="H82" s="145"/>
      <c r="I82" s="145"/>
      <c r="J82" s="146"/>
      <c r="K82" s="146"/>
      <c r="L82" s="145">
        <v>0</v>
      </c>
      <c r="M82" s="145">
        <v>0</v>
      </c>
      <c r="N82" s="145">
        <v>0</v>
      </c>
      <c r="O82" s="145">
        <v>0</v>
      </c>
      <c r="P82" s="147" t="s">
        <v>632</v>
      </c>
    </row>
    <row r="83" spans="1:16" ht="3.75" customHeight="1" thickBot="1" x14ac:dyDescent="0.3"/>
    <row r="84" spans="1:16" ht="15.75" customHeight="1" x14ac:dyDescent="0.25">
      <c r="A84" s="140"/>
      <c r="B84" s="141"/>
      <c r="C84" s="141"/>
      <c r="D84" s="141"/>
      <c r="E84" s="141"/>
      <c r="F84" s="141"/>
      <c r="G84" s="141"/>
      <c r="H84" s="141"/>
      <c r="I84" s="142" t="s">
        <v>64</v>
      </c>
      <c r="J84" s="142"/>
      <c r="K84" s="142"/>
      <c r="L84" s="141"/>
      <c r="M84" s="141"/>
      <c r="N84" s="141"/>
      <c r="O84" s="141"/>
      <c r="P84" s="143"/>
    </row>
    <row r="85" spans="1:16" ht="16.5" thickBot="1" x14ac:dyDescent="0.3">
      <c r="A85" s="144">
        <v>0</v>
      </c>
      <c r="B85" s="145"/>
      <c r="C85" s="145">
        <v>0</v>
      </c>
      <c r="D85" s="145"/>
      <c r="E85" s="145">
        <v>0</v>
      </c>
      <c r="F85" s="145">
        <v>0</v>
      </c>
      <c r="G85" s="145"/>
      <c r="H85" s="145"/>
      <c r="I85" s="145"/>
      <c r="J85" s="146"/>
      <c r="K85" s="146"/>
      <c r="L85" s="145">
        <v>0</v>
      </c>
      <c r="M85" s="145">
        <v>0</v>
      </c>
      <c r="N85" s="145">
        <v>0</v>
      </c>
      <c r="O85" s="145">
        <v>0</v>
      </c>
      <c r="P85" s="147" t="s">
        <v>596</v>
      </c>
    </row>
    <row r="86" spans="1:16" ht="3.75" customHeight="1" thickBot="1" x14ac:dyDescent="0.3"/>
    <row r="87" spans="1:16" ht="15.75" customHeight="1" x14ac:dyDescent="0.25">
      <c r="A87" s="140"/>
      <c r="B87" s="141"/>
      <c r="C87" s="141"/>
      <c r="D87" s="141"/>
      <c r="E87" s="141"/>
      <c r="F87" s="141"/>
      <c r="G87" s="141"/>
      <c r="H87" s="141"/>
      <c r="I87" s="142" t="s">
        <v>65</v>
      </c>
      <c r="J87" s="142"/>
      <c r="K87" s="142"/>
      <c r="L87" s="141"/>
      <c r="M87" s="141"/>
      <c r="N87" s="141"/>
      <c r="O87" s="141"/>
      <c r="P87" s="143"/>
    </row>
    <row r="88" spans="1:16" ht="15.75" customHeight="1" x14ac:dyDescent="0.25">
      <c r="A88" s="9"/>
      <c r="J88" s="3" t="s">
        <v>307</v>
      </c>
      <c r="K88" s="3" t="s">
        <v>97</v>
      </c>
      <c r="L88" s="1">
        <v>58600</v>
      </c>
      <c r="M88" s="1">
        <v>58600</v>
      </c>
      <c r="N88" s="1">
        <v>58600</v>
      </c>
      <c r="O88" s="1">
        <v>36287.74</v>
      </c>
      <c r="P88" s="10"/>
    </row>
    <row r="89" spans="1:16" ht="15" customHeight="1" x14ac:dyDescent="0.25">
      <c r="A89" s="149">
        <f>SUM(A86)</f>
        <v>0</v>
      </c>
      <c r="B89" s="150"/>
      <c r="C89" s="150">
        <f>SUM(C86)</f>
        <v>0</v>
      </c>
      <c r="D89" s="150"/>
      <c r="E89" s="150">
        <f>SUM(E86)</f>
        <v>0</v>
      </c>
      <c r="F89" s="150">
        <f>SUM(F86)</f>
        <v>0</v>
      </c>
      <c r="G89" s="150"/>
      <c r="H89" s="150"/>
      <c r="I89" s="150"/>
      <c r="J89" s="151"/>
      <c r="K89" s="151"/>
      <c r="L89" s="150">
        <f>SUM(L88)</f>
        <v>58600</v>
      </c>
      <c r="M89" s="150">
        <f>SUM(M88)</f>
        <v>58600</v>
      </c>
      <c r="N89" s="150">
        <f>SUM(N88)</f>
        <v>58600</v>
      </c>
      <c r="O89" s="150">
        <f>SUM(O88)</f>
        <v>36287.74</v>
      </c>
      <c r="P89" s="152" t="s">
        <v>603</v>
      </c>
    </row>
    <row r="90" spans="1:16" ht="3.75" customHeight="1" thickBot="1" x14ac:dyDescent="0.3">
      <c r="A90" s="153"/>
      <c r="B90" s="116"/>
      <c r="C90" s="116"/>
      <c r="D90" s="116"/>
      <c r="E90" s="116"/>
      <c r="F90" s="116"/>
      <c r="G90" s="116"/>
      <c r="H90" s="116"/>
      <c r="I90" s="116"/>
      <c r="J90" s="102"/>
      <c r="K90" s="102"/>
      <c r="L90" s="116"/>
      <c r="M90" s="116"/>
      <c r="N90" s="116"/>
      <c r="O90" s="116"/>
      <c r="P90" s="103"/>
    </row>
    <row r="91" spans="1:16" ht="15.75" customHeight="1" x14ac:dyDescent="0.25">
      <c r="A91" s="140"/>
      <c r="B91" s="141"/>
      <c r="C91" s="141"/>
      <c r="D91" s="141"/>
      <c r="E91" s="141"/>
      <c r="F91" s="141"/>
      <c r="G91" s="141"/>
      <c r="H91" s="141"/>
      <c r="I91" s="142" t="s">
        <v>67</v>
      </c>
      <c r="J91" s="142"/>
      <c r="K91" s="142"/>
      <c r="L91" s="141"/>
      <c r="M91" s="141"/>
      <c r="N91" s="141"/>
      <c r="O91" s="141"/>
      <c r="P91" s="143"/>
    </row>
    <row r="92" spans="1:16" ht="15" customHeight="1" thickBot="1" x14ac:dyDescent="0.3">
      <c r="A92" s="144">
        <v>0</v>
      </c>
      <c r="B92" s="145"/>
      <c r="C92" s="145">
        <v>0</v>
      </c>
      <c r="D92" s="145"/>
      <c r="E92" s="145">
        <v>0</v>
      </c>
      <c r="F92" s="145">
        <v>0</v>
      </c>
      <c r="G92" s="145"/>
      <c r="H92" s="145"/>
      <c r="I92" s="145"/>
      <c r="J92" s="146"/>
      <c r="K92" s="146"/>
      <c r="L92" s="145">
        <v>0</v>
      </c>
      <c r="M92" s="145">
        <v>0</v>
      </c>
      <c r="N92" s="145">
        <v>0</v>
      </c>
      <c r="O92" s="145">
        <v>0</v>
      </c>
      <c r="P92" s="147" t="s">
        <v>604</v>
      </c>
    </row>
    <row r="93" spans="1:16" ht="3.75" customHeight="1" thickBot="1" x14ac:dyDescent="0.3"/>
    <row r="94" spans="1:16" s="54" customFormat="1" ht="15" customHeight="1" thickBot="1" x14ac:dyDescent="0.3">
      <c r="A94" s="154">
        <f t="shared" ref="A94:F94" si="4">SUM(A92,A89,A85,A82,A79,A74,A50)</f>
        <v>112961.53</v>
      </c>
      <c r="B94" s="154">
        <f t="shared" si="4"/>
        <v>114820</v>
      </c>
      <c r="C94" s="155">
        <f t="shared" si="4"/>
        <v>85334.67</v>
      </c>
      <c r="D94" s="155">
        <f t="shared" si="4"/>
        <v>68490.929999999993</v>
      </c>
      <c r="E94" s="155">
        <f t="shared" si="4"/>
        <v>247200</v>
      </c>
      <c r="F94" s="155">
        <f t="shared" si="4"/>
        <v>247200</v>
      </c>
      <c r="G94" s="155"/>
      <c r="H94" s="155"/>
      <c r="I94" s="155"/>
      <c r="J94" s="156"/>
      <c r="K94" s="156"/>
      <c r="L94" s="155">
        <f>SUM(L92,L89,L85,L82,L79,L74,L50)</f>
        <v>305000</v>
      </c>
      <c r="M94" s="155">
        <f>SUM(M92,M89,M85,M82,M79,M74,M50)</f>
        <v>275000</v>
      </c>
      <c r="N94" s="155">
        <f>SUM(N92,N89,N85,N82,N79,N74,N50)</f>
        <v>275000</v>
      </c>
      <c r="O94" s="155">
        <f>SUM(O92,O89,O85,O82,O79,O74,O50)</f>
        <v>306237.74</v>
      </c>
      <c r="P94" s="157" t="s">
        <v>605</v>
      </c>
    </row>
    <row r="95" spans="1:16" ht="3.75" customHeight="1" thickBot="1" x14ac:dyDescent="0.3"/>
    <row r="96" spans="1:16" s="54" customFormat="1" ht="15" customHeight="1" thickBot="1" x14ac:dyDescent="0.3">
      <c r="A96" s="154">
        <f t="shared" ref="A96:F96" si="5">A39-A94</f>
        <v>154156.37000000002</v>
      </c>
      <c r="B96" s="154">
        <f t="shared" si="5"/>
        <v>150808</v>
      </c>
      <c r="C96" s="155">
        <f t="shared" si="5"/>
        <v>166411.10000000003</v>
      </c>
      <c r="D96" s="155">
        <f t="shared" si="5"/>
        <v>198037.74000000005</v>
      </c>
      <c r="E96" s="155">
        <f t="shared" si="5"/>
        <v>6800</v>
      </c>
      <c r="F96" s="155">
        <f t="shared" si="5"/>
        <v>6800</v>
      </c>
      <c r="G96" s="155"/>
      <c r="H96" s="155"/>
      <c r="I96" s="155"/>
      <c r="J96" s="156"/>
      <c r="K96" s="156"/>
      <c r="L96" s="155">
        <f>L39-L94</f>
        <v>-30000</v>
      </c>
      <c r="M96" s="155">
        <f>M39-M94</f>
        <v>0</v>
      </c>
      <c r="N96" s="155">
        <f>N39-N94</f>
        <v>0</v>
      </c>
      <c r="O96" s="155">
        <f>O39-O94</f>
        <v>0</v>
      </c>
      <c r="P96" s="157" t="s">
        <v>606</v>
      </c>
    </row>
    <row r="97" ht="3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rintOptions headings="1"/>
  <pageMargins left="0.25" right="0.25" top="1" bottom="0.8" header="0.3" footer="0.3"/>
  <pageSetup paperSize="5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P998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18.5703125" style="1" customWidth="1"/>
    <col min="3" max="3" width="17" style="1" customWidth="1"/>
    <col min="4" max="4" width="0.140625" style="1" customWidth="1"/>
    <col min="5" max="6" width="17" style="1" customWidth="1"/>
    <col min="7" max="9" width="0.28515625" style="1" customWidth="1"/>
    <col min="10" max="10" width="14.28515625" style="3" customWidth="1"/>
    <col min="11" max="11" width="56" style="3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186" t="s">
        <v>676</v>
      </c>
      <c r="B1" s="186" t="s">
        <v>994</v>
      </c>
      <c r="C1" s="186" t="s">
        <v>1016</v>
      </c>
      <c r="D1" s="445" t="s">
        <v>1034</v>
      </c>
      <c r="E1" s="186" t="s">
        <v>678</v>
      </c>
      <c r="F1" s="186" t="s">
        <v>924</v>
      </c>
      <c r="G1" s="187" t="s">
        <v>0</v>
      </c>
      <c r="H1" s="186"/>
      <c r="I1" s="186"/>
      <c r="J1" s="187"/>
      <c r="K1" s="187"/>
      <c r="L1" s="186" t="s">
        <v>601</v>
      </c>
      <c r="M1" s="186" t="s">
        <v>919</v>
      </c>
      <c r="N1" s="186" t="s">
        <v>918</v>
      </c>
      <c r="O1" s="186" t="s">
        <v>924</v>
      </c>
      <c r="P1" s="187"/>
    </row>
    <row r="2" spans="1:16" ht="3" customHeight="1" x14ac:dyDescent="0.25">
      <c r="A2" s="188"/>
      <c r="B2" s="188"/>
      <c r="C2" s="188"/>
      <c r="D2" s="446"/>
      <c r="E2" s="188"/>
      <c r="F2" s="188"/>
      <c r="G2" s="188"/>
      <c r="H2" s="188"/>
      <c r="I2" s="188"/>
      <c r="J2" s="187"/>
      <c r="K2" s="187"/>
      <c r="L2" s="188"/>
      <c r="M2" s="188"/>
      <c r="N2" s="188"/>
      <c r="O2" s="188"/>
      <c r="P2" s="187"/>
    </row>
    <row r="3" spans="1:16" ht="15.75" x14ac:dyDescent="0.25">
      <c r="A3" s="186" t="s">
        <v>602</v>
      </c>
      <c r="B3" s="186" t="s">
        <v>602</v>
      </c>
      <c r="C3" s="186" t="s">
        <v>677</v>
      </c>
      <c r="D3" s="445" t="s">
        <v>1033</v>
      </c>
      <c r="E3" s="186" t="s">
        <v>730</v>
      </c>
      <c r="F3" s="186" t="s">
        <v>730</v>
      </c>
      <c r="G3" s="189" t="s">
        <v>680</v>
      </c>
      <c r="H3" s="186"/>
      <c r="I3" s="186"/>
      <c r="J3" s="187"/>
      <c r="K3" s="187"/>
      <c r="L3" s="186" t="s">
        <v>775</v>
      </c>
      <c r="M3" s="186" t="s">
        <v>775</v>
      </c>
      <c r="N3" s="186" t="s">
        <v>775</v>
      </c>
      <c r="O3" s="186" t="s">
        <v>775</v>
      </c>
      <c r="P3" s="187"/>
    </row>
    <row r="4" spans="1:16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L4" s="2"/>
      <c r="M4" s="2"/>
      <c r="N4" s="2"/>
      <c r="O4" s="2"/>
    </row>
    <row r="5" spans="1:16" ht="15.75" x14ac:dyDescent="0.25">
      <c r="A5" s="190"/>
      <c r="B5" s="191"/>
      <c r="C5" s="191"/>
      <c r="D5" s="191"/>
      <c r="E5" s="191"/>
      <c r="F5" s="191"/>
      <c r="G5" s="191"/>
      <c r="H5" s="192" t="s">
        <v>171</v>
      </c>
      <c r="I5" s="191"/>
      <c r="J5" s="192"/>
      <c r="K5" s="192"/>
      <c r="L5" s="191"/>
      <c r="M5" s="191"/>
      <c r="N5" s="191"/>
      <c r="O5" s="191"/>
      <c r="P5" s="193"/>
    </row>
    <row r="6" spans="1:16" ht="3" customHeight="1" thickBot="1" x14ac:dyDescent="0.3"/>
    <row r="7" spans="1:16" ht="15.75" x14ac:dyDescent="0.25">
      <c r="A7" s="173"/>
      <c r="B7" s="174"/>
      <c r="C7" s="174"/>
      <c r="D7" s="174"/>
      <c r="E7" s="174"/>
      <c r="F7" s="174"/>
      <c r="G7" s="174"/>
      <c r="H7" s="175"/>
      <c r="I7" s="175" t="s">
        <v>1</v>
      </c>
      <c r="J7" s="175"/>
      <c r="K7" s="175"/>
      <c r="L7" s="174"/>
      <c r="M7" s="174"/>
      <c r="N7" s="174"/>
      <c r="O7" s="174"/>
      <c r="P7" s="176"/>
    </row>
    <row r="8" spans="1:16" ht="15.75" x14ac:dyDescent="0.25">
      <c r="A8" s="9">
        <v>29896.32</v>
      </c>
      <c r="B8" s="1">
        <v>26896</v>
      </c>
      <c r="C8" s="1">
        <f>B71</f>
        <v>92776</v>
      </c>
      <c r="D8" s="1">
        <f>C71</f>
        <v>103045.35</v>
      </c>
      <c r="E8" s="1">
        <v>95000</v>
      </c>
      <c r="F8" s="1">
        <v>95000</v>
      </c>
      <c r="J8" s="3" t="s">
        <v>478</v>
      </c>
      <c r="K8" s="3" t="s">
        <v>2</v>
      </c>
      <c r="L8" s="1">
        <v>54550</v>
      </c>
      <c r="M8" s="1">
        <v>54550</v>
      </c>
      <c r="N8" s="1">
        <v>54550</v>
      </c>
      <c r="O8" s="1">
        <f>D71</f>
        <v>115909.34</v>
      </c>
      <c r="P8" s="10"/>
    </row>
    <row r="9" spans="1:16" ht="15" customHeight="1" thickBot="1" x14ac:dyDescent="0.3">
      <c r="A9" s="181">
        <f t="shared" ref="A9:F9" si="0">SUM(A8)</f>
        <v>29896.32</v>
      </c>
      <c r="B9" s="182">
        <f t="shared" si="0"/>
        <v>26896</v>
      </c>
      <c r="C9" s="182">
        <f t="shared" si="0"/>
        <v>92776</v>
      </c>
      <c r="D9" s="182">
        <f t="shared" si="0"/>
        <v>103045.35</v>
      </c>
      <c r="E9" s="182">
        <f t="shared" si="0"/>
        <v>95000</v>
      </c>
      <c r="F9" s="182">
        <f t="shared" si="0"/>
        <v>95000</v>
      </c>
      <c r="G9" s="182"/>
      <c r="H9" s="182"/>
      <c r="I9" s="182"/>
      <c r="J9" s="183"/>
      <c r="K9" s="183"/>
      <c r="L9" s="182">
        <f>SUM(L8)</f>
        <v>54550</v>
      </c>
      <c r="M9" s="182">
        <f>SUM(M8)</f>
        <v>54550</v>
      </c>
      <c r="N9" s="182">
        <f>SUM(N8)</f>
        <v>54550</v>
      </c>
      <c r="O9" s="182">
        <f>SUM(O8)</f>
        <v>115909.34</v>
      </c>
      <c r="P9" s="184" t="s">
        <v>618</v>
      </c>
    </row>
    <row r="10" spans="1:16" ht="3" customHeight="1" thickBot="1" x14ac:dyDescent="0.3"/>
    <row r="11" spans="1:16" ht="15.75" x14ac:dyDescent="0.25">
      <c r="A11" s="173"/>
      <c r="B11" s="426" t="s">
        <v>996</v>
      </c>
      <c r="C11" s="174"/>
      <c r="D11" s="174"/>
      <c r="E11" s="174"/>
      <c r="F11" s="174"/>
      <c r="G11" s="174"/>
      <c r="H11" s="174"/>
      <c r="I11" s="175" t="s">
        <v>3</v>
      </c>
      <c r="J11" s="175"/>
      <c r="K11" s="175"/>
      <c r="L11" s="174"/>
      <c r="M11" s="174"/>
      <c r="N11" s="174"/>
      <c r="O11" s="174"/>
      <c r="P11" s="176"/>
    </row>
    <row r="12" spans="1:16" ht="15.75" x14ac:dyDescent="0.25">
      <c r="A12" s="9">
        <v>0</v>
      </c>
      <c r="B12" s="1">
        <v>64612</v>
      </c>
      <c r="C12" s="1">
        <v>0</v>
      </c>
      <c r="E12" s="1">
        <v>100</v>
      </c>
      <c r="F12" s="1">
        <v>100</v>
      </c>
      <c r="J12" s="3" t="s">
        <v>479</v>
      </c>
      <c r="K12" s="3" t="s">
        <v>4</v>
      </c>
      <c r="L12" s="1">
        <v>0</v>
      </c>
      <c r="M12" s="1">
        <v>0</v>
      </c>
      <c r="N12" s="1">
        <v>0</v>
      </c>
      <c r="O12" s="1">
        <v>0</v>
      </c>
      <c r="P12" s="10"/>
    </row>
    <row r="13" spans="1:16" ht="15.75" x14ac:dyDescent="0.25">
      <c r="A13" s="177">
        <v>1267.18</v>
      </c>
      <c r="B13" s="178">
        <v>1268</v>
      </c>
      <c r="C13" s="178">
        <v>0</v>
      </c>
      <c r="D13" s="178"/>
      <c r="E13" s="178">
        <v>10</v>
      </c>
      <c r="F13" s="178">
        <v>10</v>
      </c>
      <c r="G13" s="178"/>
      <c r="H13" s="178"/>
      <c r="I13" s="178"/>
      <c r="J13" s="179" t="s">
        <v>480</v>
      </c>
      <c r="K13" s="179" t="s">
        <v>98</v>
      </c>
      <c r="L13" s="178">
        <v>0</v>
      </c>
      <c r="M13" s="178">
        <v>0</v>
      </c>
      <c r="N13" s="178">
        <v>0</v>
      </c>
      <c r="O13" s="178">
        <v>0</v>
      </c>
      <c r="P13" s="180"/>
    </row>
    <row r="14" spans="1:16" ht="15.75" x14ac:dyDescent="0.25">
      <c r="A14" s="9">
        <v>0</v>
      </c>
      <c r="C14" s="1">
        <v>47445.68</v>
      </c>
      <c r="D14" s="1">
        <v>49125.34</v>
      </c>
      <c r="E14" s="1">
        <v>45000</v>
      </c>
      <c r="F14" s="1">
        <v>45000</v>
      </c>
      <c r="J14" s="3" t="s">
        <v>689</v>
      </c>
      <c r="K14" s="3" t="s">
        <v>692</v>
      </c>
      <c r="L14" s="1">
        <v>50000</v>
      </c>
      <c r="M14" s="1">
        <v>50000</v>
      </c>
      <c r="N14" s="1">
        <v>50000</v>
      </c>
      <c r="O14" s="1">
        <v>49000</v>
      </c>
      <c r="P14" s="10"/>
    </row>
    <row r="15" spans="1:16" ht="15.75" x14ac:dyDescent="0.25">
      <c r="A15" s="177">
        <v>61263.8</v>
      </c>
      <c r="B15" s="178"/>
      <c r="C15" s="178">
        <v>29167.599999999999</v>
      </c>
      <c r="D15" s="178">
        <v>25109.84</v>
      </c>
      <c r="E15" s="178">
        <v>35000</v>
      </c>
      <c r="F15" s="178">
        <v>35000</v>
      </c>
      <c r="G15" s="178"/>
      <c r="H15" s="178"/>
      <c r="I15" s="178"/>
      <c r="J15" s="179" t="s">
        <v>481</v>
      </c>
      <c r="K15" s="179" t="s">
        <v>693</v>
      </c>
      <c r="L15" s="178">
        <v>30000</v>
      </c>
      <c r="M15" s="178">
        <v>30000</v>
      </c>
      <c r="N15" s="178">
        <v>30000</v>
      </c>
      <c r="O15" s="178">
        <v>25000</v>
      </c>
      <c r="P15" s="180"/>
    </row>
    <row r="16" spans="1:16" ht="15" customHeight="1" thickBot="1" x14ac:dyDescent="0.3">
      <c r="A16" s="181">
        <f>SUM(A12:A15)</f>
        <v>62530.98</v>
      </c>
      <c r="B16" s="182">
        <f>SUM(B12:B15)</f>
        <v>65880</v>
      </c>
      <c r="C16" s="182">
        <f>SUM(C12:C15)</f>
        <v>76613.279999999999</v>
      </c>
      <c r="D16" s="182">
        <f>SUM(D14:D15)</f>
        <v>74235.179999999993</v>
      </c>
      <c r="E16" s="182">
        <f>SUM(E12:E15)</f>
        <v>80110</v>
      </c>
      <c r="F16" s="182">
        <f>SUM(F12:F15)</f>
        <v>80110</v>
      </c>
      <c r="G16" s="182"/>
      <c r="H16" s="182"/>
      <c r="I16" s="182"/>
      <c r="J16" s="183"/>
      <c r="K16" s="183"/>
      <c r="L16" s="182">
        <f>SUM(L12:L15)</f>
        <v>80000</v>
      </c>
      <c r="M16" s="182">
        <f>SUM(M12:M15)</f>
        <v>80000</v>
      </c>
      <c r="N16" s="182">
        <f>SUM(N12:N15)</f>
        <v>80000</v>
      </c>
      <c r="O16" s="182">
        <f>SUM(O12:O15)</f>
        <v>74000</v>
      </c>
      <c r="P16" s="184" t="s">
        <v>599</v>
      </c>
    </row>
    <row r="17" spans="1:16" ht="3" customHeight="1" thickBot="1" x14ac:dyDescent="0.3"/>
    <row r="18" spans="1:16" ht="15.75" x14ac:dyDescent="0.25">
      <c r="A18" s="173"/>
      <c r="B18" s="174"/>
      <c r="C18" s="174"/>
      <c r="D18" s="174"/>
      <c r="E18" s="174"/>
      <c r="F18" s="174"/>
      <c r="G18" s="174"/>
      <c r="H18" s="174"/>
      <c r="I18" s="175" t="s">
        <v>20</v>
      </c>
      <c r="J18" s="175"/>
      <c r="K18" s="175"/>
      <c r="L18" s="174"/>
      <c r="M18" s="174"/>
      <c r="N18" s="174"/>
      <c r="O18" s="174"/>
      <c r="P18" s="176"/>
    </row>
    <row r="19" spans="1:16" ht="15" customHeight="1" thickBot="1" x14ac:dyDescent="0.3">
      <c r="A19" s="181">
        <v>0</v>
      </c>
      <c r="B19" s="182"/>
      <c r="C19" s="182">
        <v>0</v>
      </c>
      <c r="D19" s="182"/>
      <c r="E19" s="182">
        <v>0</v>
      </c>
      <c r="F19" s="182">
        <v>0</v>
      </c>
      <c r="G19" s="182"/>
      <c r="H19" s="182"/>
      <c r="I19" s="182"/>
      <c r="J19" s="183"/>
      <c r="K19" s="183"/>
      <c r="L19" s="182">
        <v>0</v>
      </c>
      <c r="M19" s="182">
        <v>0</v>
      </c>
      <c r="N19" s="182">
        <v>0</v>
      </c>
      <c r="O19" s="182">
        <v>0</v>
      </c>
      <c r="P19" s="184" t="s">
        <v>598</v>
      </c>
    </row>
    <row r="20" spans="1:16" ht="3" customHeight="1" thickBot="1" x14ac:dyDescent="0.3"/>
    <row r="21" spans="1:16" ht="15.75" x14ac:dyDescent="0.25">
      <c r="A21" s="173"/>
      <c r="B21" s="174"/>
      <c r="C21" s="174"/>
      <c r="D21" s="174"/>
      <c r="E21" s="174"/>
      <c r="F21" s="174"/>
      <c r="G21" s="174"/>
      <c r="H21" s="174"/>
      <c r="I21" s="175" t="s">
        <v>23</v>
      </c>
      <c r="J21" s="175"/>
      <c r="K21" s="175"/>
      <c r="L21" s="174"/>
      <c r="M21" s="174"/>
      <c r="N21" s="174"/>
      <c r="O21" s="174"/>
      <c r="P21" s="176"/>
    </row>
    <row r="22" spans="1:16" ht="15" customHeight="1" thickBot="1" x14ac:dyDescent="0.3">
      <c r="A22" s="181">
        <v>0</v>
      </c>
      <c r="B22" s="182"/>
      <c r="C22" s="182">
        <v>0</v>
      </c>
      <c r="D22" s="182"/>
      <c r="E22" s="182">
        <v>0</v>
      </c>
      <c r="F22" s="182">
        <v>0</v>
      </c>
      <c r="G22" s="182"/>
      <c r="H22" s="182"/>
      <c r="I22" s="182"/>
      <c r="J22" s="183"/>
      <c r="K22" s="183"/>
      <c r="L22" s="182">
        <v>0</v>
      </c>
      <c r="M22" s="182">
        <v>0</v>
      </c>
      <c r="N22" s="182">
        <v>0</v>
      </c>
      <c r="O22" s="182">
        <v>0</v>
      </c>
      <c r="P22" s="184" t="s">
        <v>616</v>
      </c>
    </row>
    <row r="23" spans="1:16" ht="3" customHeight="1" thickBot="1" x14ac:dyDescent="0.3"/>
    <row r="24" spans="1:16" ht="15.75" x14ac:dyDescent="0.25">
      <c r="A24" s="173"/>
      <c r="B24" s="174"/>
      <c r="C24" s="174"/>
      <c r="D24" s="174"/>
      <c r="E24" s="174"/>
      <c r="F24" s="174"/>
      <c r="G24" s="174"/>
      <c r="H24" s="174"/>
      <c r="I24" s="175" t="s">
        <v>24</v>
      </c>
      <c r="J24" s="175"/>
      <c r="K24" s="175"/>
      <c r="L24" s="174"/>
      <c r="M24" s="174"/>
      <c r="N24" s="174"/>
      <c r="O24" s="174"/>
      <c r="P24" s="176"/>
    </row>
    <row r="25" spans="1:16" ht="15" customHeight="1" thickBot="1" x14ac:dyDescent="0.3">
      <c r="A25" s="181">
        <v>0</v>
      </c>
      <c r="B25" s="182"/>
      <c r="C25" s="182">
        <v>0</v>
      </c>
      <c r="D25" s="182"/>
      <c r="E25" s="182">
        <v>0</v>
      </c>
      <c r="F25" s="182">
        <v>0</v>
      </c>
      <c r="G25" s="182"/>
      <c r="H25" s="182"/>
      <c r="I25" s="182"/>
      <c r="J25" s="183"/>
      <c r="K25" s="183"/>
      <c r="L25" s="182">
        <v>0</v>
      </c>
      <c r="M25" s="182">
        <v>0</v>
      </c>
      <c r="N25" s="182">
        <v>0</v>
      </c>
      <c r="O25" s="182">
        <v>0</v>
      </c>
      <c r="P25" s="184" t="s">
        <v>596</v>
      </c>
    </row>
    <row r="26" spans="1:16" ht="3" customHeight="1" thickBot="1" x14ac:dyDescent="0.3">
      <c r="A26" s="9"/>
      <c r="P26" s="10"/>
    </row>
    <row r="27" spans="1:16" ht="15.75" customHeight="1" x14ac:dyDescent="0.25">
      <c r="A27" s="173"/>
      <c r="B27" s="174"/>
      <c r="C27" s="174"/>
      <c r="D27" s="174"/>
      <c r="E27" s="174"/>
      <c r="F27" s="174"/>
      <c r="G27" s="174"/>
      <c r="H27" s="174"/>
      <c r="I27" s="175" t="s">
        <v>27</v>
      </c>
      <c r="J27" s="175"/>
      <c r="K27" s="175"/>
      <c r="L27" s="174"/>
      <c r="M27" s="174"/>
      <c r="N27" s="174"/>
      <c r="O27" s="174"/>
      <c r="P27" s="176"/>
    </row>
    <row r="28" spans="1:16" ht="15.75" customHeight="1" x14ac:dyDescent="0.25">
      <c r="A28" s="9"/>
      <c r="J28" s="3" t="s">
        <v>482</v>
      </c>
      <c r="K28" s="3" t="s">
        <v>28</v>
      </c>
      <c r="P28" s="10"/>
    </row>
    <row r="29" spans="1:16" ht="15" customHeight="1" thickBot="1" x14ac:dyDescent="0.3">
      <c r="A29" s="181">
        <v>0</v>
      </c>
      <c r="B29" s="182"/>
      <c r="C29" s="182">
        <v>0</v>
      </c>
      <c r="D29" s="182"/>
      <c r="E29" s="182">
        <v>0</v>
      </c>
      <c r="F29" s="182">
        <v>0</v>
      </c>
      <c r="G29" s="182"/>
      <c r="H29" s="182"/>
      <c r="I29" s="182"/>
      <c r="J29" s="183"/>
      <c r="K29" s="183"/>
      <c r="L29" s="182">
        <v>0</v>
      </c>
      <c r="M29" s="182">
        <v>0</v>
      </c>
      <c r="N29" s="182">
        <v>0</v>
      </c>
      <c r="O29" s="182">
        <v>0</v>
      </c>
      <c r="P29" s="184" t="s">
        <v>597</v>
      </c>
    </row>
    <row r="30" spans="1:16" ht="3" customHeight="1" thickBot="1" x14ac:dyDescent="0.3"/>
    <row r="31" spans="1:16" ht="15.75" customHeight="1" x14ac:dyDescent="0.25">
      <c r="A31" s="173"/>
      <c r="B31" s="174"/>
      <c r="C31" s="174"/>
      <c r="D31" s="174"/>
      <c r="E31" s="174"/>
      <c r="F31" s="174"/>
      <c r="G31" s="174"/>
      <c r="H31" s="174"/>
      <c r="I31" s="175" t="s">
        <v>29</v>
      </c>
      <c r="J31" s="175"/>
      <c r="K31" s="175"/>
      <c r="L31" s="174"/>
      <c r="M31" s="174"/>
      <c r="N31" s="174"/>
      <c r="O31" s="174"/>
      <c r="P31" s="176"/>
    </row>
    <row r="32" spans="1:16" ht="15" customHeight="1" thickBot="1" x14ac:dyDescent="0.3">
      <c r="A32" s="181">
        <v>0</v>
      </c>
      <c r="B32" s="182"/>
      <c r="C32" s="182">
        <v>0</v>
      </c>
      <c r="D32" s="182"/>
      <c r="E32" s="182">
        <v>0</v>
      </c>
      <c r="F32" s="182">
        <v>0</v>
      </c>
      <c r="G32" s="182"/>
      <c r="H32" s="182"/>
      <c r="I32" s="182"/>
      <c r="J32" s="183"/>
      <c r="K32" s="183"/>
      <c r="L32" s="182">
        <v>0</v>
      </c>
      <c r="M32" s="182">
        <v>0</v>
      </c>
      <c r="N32" s="182">
        <v>0</v>
      </c>
      <c r="O32" s="182">
        <v>0</v>
      </c>
      <c r="P32" s="184" t="s">
        <v>594</v>
      </c>
    </row>
    <row r="33" spans="1:16" ht="15" customHeight="1" thickBot="1" x14ac:dyDescent="0.3">
      <c r="A33" s="194">
        <f t="shared" ref="A33:F33" si="1">SUM(A9,A16,A19,A22,A25,A29,A32)</f>
        <v>92427.3</v>
      </c>
      <c r="B33" s="194">
        <f t="shared" si="1"/>
        <v>92776</v>
      </c>
      <c r="C33" s="195">
        <f t="shared" si="1"/>
        <v>169389.28</v>
      </c>
      <c r="D33" s="195">
        <f t="shared" si="1"/>
        <v>177280.53</v>
      </c>
      <c r="E33" s="195">
        <f t="shared" si="1"/>
        <v>175110</v>
      </c>
      <c r="F33" s="195">
        <f t="shared" si="1"/>
        <v>175110</v>
      </c>
      <c r="G33" s="195"/>
      <c r="H33" s="195"/>
      <c r="I33" s="195"/>
      <c r="J33" s="196"/>
      <c r="K33" s="196"/>
      <c r="L33" s="195">
        <f>SUM(L9,L16,L19,L22,L25,L29,L32)</f>
        <v>134550</v>
      </c>
      <c r="M33" s="195">
        <f>SUM(M9,M16,M19,M22,M25,M29,M32)</f>
        <v>134550</v>
      </c>
      <c r="N33" s="195">
        <f>SUM(N9,N16,N19,N22,N25,N29,N32)</f>
        <v>134550</v>
      </c>
      <c r="O33" s="195">
        <f>SUM(O9,O16,O19,O22,O25,O29,O32)</f>
        <v>189909.34</v>
      </c>
      <c r="P33" s="197" t="s">
        <v>595</v>
      </c>
    </row>
    <row r="34" spans="1:16" ht="3" customHeight="1" thickBot="1" x14ac:dyDescent="0.3">
      <c r="A34" s="198"/>
      <c r="B34" s="198"/>
      <c r="C34" s="198"/>
      <c r="E34" s="198"/>
      <c r="F34" s="198"/>
      <c r="G34" s="198"/>
      <c r="H34" s="198"/>
      <c r="I34" s="198"/>
      <c r="J34" s="54"/>
      <c r="K34" s="54"/>
      <c r="L34" s="198"/>
      <c r="M34" s="198"/>
      <c r="N34" s="198"/>
      <c r="O34" s="198"/>
      <c r="P34" s="54"/>
    </row>
    <row r="35" spans="1:16" ht="15.75" customHeight="1" thickBot="1" x14ac:dyDescent="0.3">
      <c r="A35" s="199"/>
      <c r="B35" s="200"/>
      <c r="C35" s="200"/>
      <c r="D35" s="447"/>
      <c r="E35" s="200"/>
      <c r="F35" s="200"/>
      <c r="G35" s="200"/>
      <c r="H35" s="201" t="s">
        <v>173</v>
      </c>
      <c r="I35" s="200"/>
      <c r="J35" s="201"/>
      <c r="K35" s="201"/>
      <c r="L35" s="200"/>
      <c r="M35" s="200"/>
      <c r="N35" s="200"/>
      <c r="O35" s="200"/>
      <c r="P35" s="202"/>
    </row>
    <row r="36" spans="1:16" ht="3" customHeight="1" thickBot="1" x14ac:dyDescent="0.3"/>
    <row r="37" spans="1:16" ht="15.75" customHeight="1" x14ac:dyDescent="0.25">
      <c r="A37" s="173"/>
      <c r="B37" s="174"/>
      <c r="C37" s="174"/>
      <c r="D37" s="174"/>
      <c r="E37" s="174"/>
      <c r="F37" s="174"/>
      <c r="G37" s="174"/>
      <c r="H37" s="174"/>
      <c r="I37" s="175" t="s">
        <v>592</v>
      </c>
      <c r="J37" s="175"/>
      <c r="K37" s="175"/>
      <c r="L37" s="174"/>
      <c r="M37" s="174"/>
      <c r="N37" s="174"/>
      <c r="O37" s="174"/>
      <c r="P37" s="176"/>
    </row>
    <row r="38" spans="1:16" ht="15" customHeight="1" thickBot="1" x14ac:dyDescent="0.3">
      <c r="A38" s="181">
        <v>0</v>
      </c>
      <c r="B38" s="182"/>
      <c r="C38" s="182">
        <v>0</v>
      </c>
      <c r="D38" s="182"/>
      <c r="E38" s="182">
        <v>0</v>
      </c>
      <c r="F38" s="182">
        <v>0</v>
      </c>
      <c r="G38" s="182"/>
      <c r="H38" s="182"/>
      <c r="I38" s="182"/>
      <c r="J38" s="183"/>
      <c r="K38" s="183"/>
      <c r="L38" s="182">
        <v>0</v>
      </c>
      <c r="M38" s="182">
        <v>0</v>
      </c>
      <c r="N38" s="182">
        <v>0</v>
      </c>
      <c r="O38" s="182">
        <v>0</v>
      </c>
      <c r="P38" s="184" t="s">
        <v>593</v>
      </c>
    </row>
    <row r="39" spans="1:16" ht="3" customHeight="1" thickBot="1" x14ac:dyDescent="0.3"/>
    <row r="40" spans="1:16" ht="15.75" customHeight="1" x14ac:dyDescent="0.25">
      <c r="A40" s="173"/>
      <c r="B40" s="174"/>
      <c r="C40" s="174"/>
      <c r="D40" s="174"/>
      <c r="E40" s="174"/>
      <c r="F40" s="174"/>
      <c r="G40" s="174"/>
      <c r="H40" s="174"/>
      <c r="I40" s="175" t="s">
        <v>32</v>
      </c>
      <c r="J40" s="175"/>
      <c r="K40" s="175"/>
      <c r="L40" s="174"/>
      <c r="M40" s="174"/>
      <c r="N40" s="174"/>
      <c r="O40" s="174"/>
      <c r="P40" s="176"/>
    </row>
    <row r="41" spans="1:16" ht="15.75" customHeight="1" x14ac:dyDescent="0.25">
      <c r="A41" s="9">
        <v>0</v>
      </c>
      <c r="C41" s="1">
        <v>151.66</v>
      </c>
      <c r="E41" s="1">
        <v>1000</v>
      </c>
      <c r="F41" s="1">
        <v>1000</v>
      </c>
      <c r="J41" s="3" t="s">
        <v>308</v>
      </c>
      <c r="K41" s="3" t="s">
        <v>4</v>
      </c>
      <c r="L41" s="1">
        <v>0</v>
      </c>
      <c r="M41" s="1">
        <v>0</v>
      </c>
      <c r="N41" s="1">
        <v>0</v>
      </c>
      <c r="O41" s="1">
        <v>1000</v>
      </c>
      <c r="P41" s="10"/>
    </row>
    <row r="42" spans="1:16" ht="15.75" customHeight="1" x14ac:dyDescent="0.25">
      <c r="A42" s="177">
        <v>0</v>
      </c>
      <c r="B42" s="178"/>
      <c r="C42" s="178">
        <v>7168.65</v>
      </c>
      <c r="D42" s="178">
        <v>6277.46</v>
      </c>
      <c r="E42" s="178">
        <v>6250</v>
      </c>
      <c r="F42" s="178">
        <v>6250</v>
      </c>
      <c r="G42" s="178"/>
      <c r="H42" s="178"/>
      <c r="I42" s="178"/>
      <c r="J42" s="179" t="s">
        <v>309</v>
      </c>
      <c r="K42" s="179" t="s">
        <v>99</v>
      </c>
      <c r="L42" s="178">
        <v>7500</v>
      </c>
      <c r="M42" s="178">
        <v>7500</v>
      </c>
      <c r="N42" s="178">
        <v>7500</v>
      </c>
      <c r="O42" s="178">
        <v>6250</v>
      </c>
      <c r="P42" s="180" t="s">
        <v>982</v>
      </c>
    </row>
    <row r="43" spans="1:16" ht="15.75" customHeight="1" x14ac:dyDescent="0.25">
      <c r="A43" s="9">
        <v>0</v>
      </c>
      <c r="C43" s="1">
        <v>599.30999999999995</v>
      </c>
      <c r="D43" s="1">
        <v>5046.8599999999997</v>
      </c>
      <c r="E43" s="1">
        <v>6250</v>
      </c>
      <c r="F43" s="1">
        <v>6250</v>
      </c>
      <c r="J43" s="3" t="s">
        <v>580</v>
      </c>
      <c r="K43" s="3" t="s">
        <v>574</v>
      </c>
      <c r="L43" s="1">
        <v>7500</v>
      </c>
      <c r="M43" s="1">
        <v>7500</v>
      </c>
      <c r="N43" s="1">
        <v>7500</v>
      </c>
      <c r="O43" s="1">
        <v>6250</v>
      </c>
      <c r="P43" s="10" t="s">
        <v>982</v>
      </c>
    </row>
    <row r="44" spans="1:16" ht="15.75" customHeight="1" x14ac:dyDescent="0.25">
      <c r="A44" s="177">
        <v>0</v>
      </c>
      <c r="B44" s="178"/>
      <c r="C44" s="178">
        <v>0</v>
      </c>
      <c r="D44" s="178"/>
      <c r="E44" s="178">
        <v>6250</v>
      </c>
      <c r="F44" s="178">
        <v>6250</v>
      </c>
      <c r="G44" s="178"/>
      <c r="H44" s="178"/>
      <c r="I44" s="178"/>
      <c r="J44" s="179" t="s">
        <v>579</v>
      </c>
      <c r="K44" s="179" t="s">
        <v>575</v>
      </c>
      <c r="L44" s="178">
        <v>7500</v>
      </c>
      <c r="M44" s="178">
        <v>7500</v>
      </c>
      <c r="N44" s="178">
        <v>7500</v>
      </c>
      <c r="O44" s="178">
        <v>6250</v>
      </c>
      <c r="P44" s="180" t="s">
        <v>982</v>
      </c>
    </row>
    <row r="45" spans="1:16" ht="15.75" customHeight="1" x14ac:dyDescent="0.25">
      <c r="A45" s="9">
        <v>0</v>
      </c>
      <c r="C45" s="1">
        <v>599.30999999999995</v>
      </c>
      <c r="D45" s="1">
        <v>46.87</v>
      </c>
      <c r="E45" s="1">
        <v>6250</v>
      </c>
      <c r="F45" s="1">
        <v>6250</v>
      </c>
      <c r="J45" s="3" t="s">
        <v>578</v>
      </c>
      <c r="K45" s="3" t="s">
        <v>576</v>
      </c>
      <c r="L45" s="1">
        <v>7500</v>
      </c>
      <c r="M45" s="1">
        <v>7500</v>
      </c>
      <c r="N45" s="1">
        <v>7500</v>
      </c>
      <c r="O45" s="1">
        <v>8250</v>
      </c>
      <c r="P45" s="10" t="s">
        <v>982</v>
      </c>
    </row>
    <row r="46" spans="1:16" ht="15.75" customHeight="1" x14ac:dyDescent="0.25">
      <c r="A46" s="177">
        <v>0</v>
      </c>
      <c r="B46" s="178"/>
      <c r="C46" s="178">
        <v>0</v>
      </c>
      <c r="D46" s="178"/>
      <c r="E46" s="178">
        <v>1000</v>
      </c>
      <c r="F46" s="178">
        <v>1000</v>
      </c>
      <c r="G46" s="178"/>
      <c r="H46" s="178"/>
      <c r="I46" s="178"/>
      <c r="J46" s="179" t="s">
        <v>577</v>
      </c>
      <c r="K46" s="179" t="s">
        <v>28</v>
      </c>
      <c r="L46" s="178">
        <v>0</v>
      </c>
      <c r="M46" s="178">
        <v>0</v>
      </c>
      <c r="N46" s="464">
        <v>0</v>
      </c>
      <c r="O46" s="178">
        <v>8000</v>
      </c>
      <c r="P46" s="180"/>
    </row>
    <row r="47" spans="1:16" ht="15" customHeight="1" thickBot="1" x14ac:dyDescent="0.3">
      <c r="A47" s="181">
        <f>SUM(A41:A46)</f>
        <v>0</v>
      </c>
      <c r="B47" s="182"/>
      <c r="C47" s="182">
        <f>SUM(C41:C46)</f>
        <v>8518.9299999999985</v>
      </c>
      <c r="D47" s="182">
        <f>SUM(D41:D46)</f>
        <v>11371.19</v>
      </c>
      <c r="E47" s="182">
        <f>SUM(E41:E46)</f>
        <v>27000</v>
      </c>
      <c r="F47" s="182">
        <f>SUM(F41:F46)</f>
        <v>27000</v>
      </c>
      <c r="G47" s="182"/>
      <c r="H47" s="182"/>
      <c r="I47" s="182"/>
      <c r="J47" s="183"/>
      <c r="K47" s="183"/>
      <c r="L47" s="182">
        <f>SUM(L41:L46)</f>
        <v>30000</v>
      </c>
      <c r="M47" s="182">
        <f>SUM(M41:M46)</f>
        <v>30000</v>
      </c>
      <c r="N47" s="182">
        <f>SUM(N41:N46)</f>
        <v>30000</v>
      </c>
      <c r="O47" s="182">
        <f>SUM(O41:O46)</f>
        <v>36000</v>
      </c>
      <c r="P47" s="184" t="s">
        <v>590</v>
      </c>
    </row>
    <row r="48" spans="1:16" ht="3" customHeight="1" thickBot="1" x14ac:dyDescent="0.3"/>
    <row r="49" spans="1:16" ht="15.75" customHeight="1" x14ac:dyDescent="0.25">
      <c r="A49" s="173"/>
      <c r="B49" s="174"/>
      <c r="C49" s="174"/>
      <c r="D49" s="174"/>
      <c r="E49" s="174"/>
      <c r="F49" s="174"/>
      <c r="G49" s="174"/>
      <c r="H49" s="174"/>
      <c r="I49" s="175" t="s">
        <v>61</v>
      </c>
      <c r="J49" s="175"/>
      <c r="K49" s="175"/>
      <c r="L49" s="174"/>
      <c r="M49" s="174"/>
      <c r="N49" s="174"/>
      <c r="O49" s="174"/>
      <c r="P49" s="176"/>
    </row>
    <row r="50" spans="1:16" ht="15" customHeight="1" x14ac:dyDescent="0.25">
      <c r="A50" s="9">
        <v>0</v>
      </c>
      <c r="C50" s="1">
        <v>35825</v>
      </c>
      <c r="E50" s="1">
        <v>12500</v>
      </c>
      <c r="F50" s="1">
        <v>12500</v>
      </c>
      <c r="J50" s="3" t="s">
        <v>704</v>
      </c>
      <c r="K50" s="3" t="s">
        <v>652</v>
      </c>
      <c r="L50" s="1">
        <v>0</v>
      </c>
      <c r="M50" s="1">
        <v>0</v>
      </c>
      <c r="N50" s="1">
        <v>0</v>
      </c>
      <c r="O50" s="1">
        <v>0</v>
      </c>
      <c r="P50" s="10"/>
    </row>
    <row r="51" spans="1:16" ht="15" customHeight="1" thickBot="1" x14ac:dyDescent="0.3">
      <c r="A51" s="181">
        <f>SUM(A50)</f>
        <v>0</v>
      </c>
      <c r="B51" s="182"/>
      <c r="C51" s="182">
        <f>SUM(C50)</f>
        <v>35825</v>
      </c>
      <c r="D51" s="182"/>
      <c r="E51" s="182">
        <f>SUM(E50)</f>
        <v>12500</v>
      </c>
      <c r="F51" s="182">
        <f>SUM(F50)</f>
        <v>12500</v>
      </c>
      <c r="G51" s="182"/>
      <c r="H51" s="182"/>
      <c r="I51" s="182"/>
      <c r="J51" s="183"/>
      <c r="K51" s="183"/>
      <c r="L51" s="182">
        <f>SUM(L50)</f>
        <v>0</v>
      </c>
      <c r="M51" s="182">
        <f>SUM(M50)</f>
        <v>0</v>
      </c>
      <c r="N51" s="182">
        <f>SUM(N50)</f>
        <v>0</v>
      </c>
      <c r="O51" s="182">
        <f>SUM(O50)</f>
        <v>0</v>
      </c>
      <c r="P51" s="184" t="s">
        <v>631</v>
      </c>
    </row>
    <row r="52" spans="1:16" ht="3" customHeight="1" thickBot="1" x14ac:dyDescent="0.3"/>
    <row r="53" spans="1:16" ht="15.75" customHeight="1" x14ac:dyDescent="0.25">
      <c r="A53" s="173"/>
      <c r="B53" s="174"/>
      <c r="C53" s="174"/>
      <c r="D53" s="174"/>
      <c r="E53" s="174"/>
      <c r="F53" s="174"/>
      <c r="G53" s="174"/>
      <c r="H53" s="174"/>
      <c r="I53" s="185" t="s">
        <v>63</v>
      </c>
      <c r="J53" s="175"/>
      <c r="K53" s="175"/>
      <c r="L53" s="174"/>
      <c r="M53" s="174"/>
      <c r="N53" s="174"/>
      <c r="O53" s="174"/>
      <c r="P53" s="176"/>
    </row>
    <row r="54" spans="1:16" ht="15" customHeight="1" thickBot="1" x14ac:dyDescent="0.3">
      <c r="A54" s="181">
        <v>0</v>
      </c>
      <c r="B54" s="182"/>
      <c r="C54" s="182">
        <v>0</v>
      </c>
      <c r="D54" s="182"/>
      <c r="E54" s="182">
        <v>0</v>
      </c>
      <c r="F54" s="182">
        <v>0</v>
      </c>
      <c r="G54" s="182"/>
      <c r="H54" s="182"/>
      <c r="I54" s="182"/>
      <c r="J54" s="183"/>
      <c r="K54" s="183"/>
      <c r="L54" s="182">
        <v>0</v>
      </c>
      <c r="M54" s="182">
        <v>0</v>
      </c>
      <c r="N54" s="182">
        <v>0</v>
      </c>
      <c r="O54" s="182">
        <v>0</v>
      </c>
      <c r="P54" s="184" t="s">
        <v>617</v>
      </c>
    </row>
    <row r="55" spans="1:16" ht="3" customHeight="1" thickBot="1" x14ac:dyDescent="0.3"/>
    <row r="56" spans="1:16" ht="15.75" customHeight="1" x14ac:dyDescent="0.25">
      <c r="A56" s="173"/>
      <c r="B56" s="174"/>
      <c r="C56" s="174"/>
      <c r="D56" s="174"/>
      <c r="E56" s="174"/>
      <c r="F56" s="174"/>
      <c r="G56" s="174"/>
      <c r="H56" s="174"/>
      <c r="I56" s="175" t="s">
        <v>64</v>
      </c>
      <c r="J56" s="175"/>
      <c r="K56" s="175"/>
      <c r="L56" s="174"/>
      <c r="M56" s="174"/>
      <c r="N56" s="174"/>
      <c r="O56" s="174"/>
      <c r="P56" s="176"/>
    </row>
    <row r="57" spans="1:16" ht="15.75" customHeight="1" x14ac:dyDescent="0.25">
      <c r="A57" s="9">
        <v>0</v>
      </c>
      <c r="C57" s="1">
        <v>0</v>
      </c>
      <c r="E57" s="1">
        <v>0</v>
      </c>
      <c r="F57" s="1">
        <v>0</v>
      </c>
      <c r="J57" s="3" t="s">
        <v>310</v>
      </c>
      <c r="K57" s="3" t="s">
        <v>100</v>
      </c>
      <c r="L57" s="1">
        <v>0</v>
      </c>
      <c r="M57" s="1">
        <v>0</v>
      </c>
      <c r="N57" s="1">
        <v>0</v>
      </c>
      <c r="O57" s="1">
        <v>30000</v>
      </c>
      <c r="P57" s="10"/>
    </row>
    <row r="58" spans="1:16" ht="15.75" customHeight="1" x14ac:dyDescent="0.25">
      <c r="A58" s="177">
        <v>0</v>
      </c>
      <c r="B58" s="178"/>
      <c r="C58" s="178">
        <v>22000</v>
      </c>
      <c r="D58" s="178">
        <v>50000</v>
      </c>
      <c r="E58" s="178">
        <v>50000</v>
      </c>
      <c r="F58" s="178">
        <v>50000</v>
      </c>
      <c r="G58" s="178"/>
      <c r="H58" s="178"/>
      <c r="I58" s="178"/>
      <c r="J58" s="179" t="s">
        <v>311</v>
      </c>
      <c r="K58" s="179" t="s">
        <v>690</v>
      </c>
      <c r="L58" s="178">
        <v>50000</v>
      </c>
      <c r="M58" s="178">
        <v>50000</v>
      </c>
      <c r="N58" s="178">
        <v>50000</v>
      </c>
      <c r="O58" s="178">
        <v>110000</v>
      </c>
      <c r="P58" s="180"/>
    </row>
    <row r="59" spans="1:16" ht="15" customHeight="1" thickBot="1" x14ac:dyDescent="0.3">
      <c r="A59" s="181">
        <f>SUM(A57:A58)</f>
        <v>0</v>
      </c>
      <c r="B59" s="182"/>
      <c r="C59" s="182">
        <f>SUM(C57:C58)</f>
        <v>22000</v>
      </c>
      <c r="D59" s="182">
        <f>SUM(D58)</f>
        <v>50000</v>
      </c>
      <c r="E59" s="182">
        <f>SUM(E57:E58)</f>
        <v>50000</v>
      </c>
      <c r="F59" s="182">
        <f>SUM(F57:F58)</f>
        <v>50000</v>
      </c>
      <c r="G59" s="182"/>
      <c r="H59" s="182"/>
      <c r="I59" s="182"/>
      <c r="J59" s="183"/>
      <c r="K59" s="183"/>
      <c r="L59" s="182">
        <f>SUM(L57:L58)</f>
        <v>50000</v>
      </c>
      <c r="M59" s="182">
        <f>SUM(M57:M58)</f>
        <v>50000</v>
      </c>
      <c r="N59" s="182">
        <f>SUM(N57:N58)</f>
        <v>50000</v>
      </c>
      <c r="O59" s="182">
        <f>SUM(O57:O58)</f>
        <v>140000</v>
      </c>
      <c r="P59" s="184" t="s">
        <v>596</v>
      </c>
    </row>
    <row r="60" spans="1:16" ht="3" customHeight="1" thickBot="1" x14ac:dyDescent="0.3"/>
    <row r="61" spans="1:16" ht="15.75" customHeight="1" x14ac:dyDescent="0.25">
      <c r="A61" s="173"/>
      <c r="B61" s="174"/>
      <c r="C61" s="174"/>
      <c r="D61" s="174"/>
      <c r="E61" s="174"/>
      <c r="F61" s="174"/>
      <c r="G61" s="174"/>
      <c r="H61" s="174"/>
      <c r="I61" s="175" t="s">
        <v>65</v>
      </c>
      <c r="J61" s="175"/>
      <c r="K61" s="175"/>
      <c r="L61" s="174"/>
      <c r="M61" s="174"/>
      <c r="N61" s="174"/>
      <c r="O61" s="174"/>
      <c r="P61" s="176"/>
    </row>
    <row r="62" spans="1:16" ht="15.75" customHeight="1" x14ac:dyDescent="0.25">
      <c r="A62" s="9"/>
      <c r="J62" s="3" t="s">
        <v>312</v>
      </c>
      <c r="K62" s="3" t="s">
        <v>102</v>
      </c>
      <c r="O62" s="1">
        <v>13909.34</v>
      </c>
      <c r="P62" s="10"/>
    </row>
    <row r="63" spans="1:16" ht="15.75" customHeight="1" x14ac:dyDescent="0.25">
      <c r="A63" s="9"/>
      <c r="J63" s="3" t="s">
        <v>1110</v>
      </c>
      <c r="K63" s="3" t="s">
        <v>1083</v>
      </c>
      <c r="O63" s="1">
        <v>0</v>
      </c>
      <c r="P63" s="10"/>
    </row>
    <row r="64" spans="1:16" ht="15" customHeight="1" thickBot="1" x14ac:dyDescent="0.3">
      <c r="A64" s="181">
        <f>SUM(A61)</f>
        <v>0</v>
      </c>
      <c r="B64" s="182"/>
      <c r="C64" s="182">
        <f>SUM(C61)</f>
        <v>0</v>
      </c>
      <c r="D64" s="182"/>
      <c r="E64" s="182">
        <f>SUM(E61)</f>
        <v>0</v>
      </c>
      <c r="F64" s="182">
        <f>SUM(F61)</f>
        <v>0</v>
      </c>
      <c r="G64" s="182"/>
      <c r="H64" s="182"/>
      <c r="I64" s="182"/>
      <c r="J64" s="183"/>
      <c r="K64" s="183"/>
      <c r="L64" s="182">
        <f>SUM(L62)</f>
        <v>0</v>
      </c>
      <c r="M64" s="182">
        <f>SUM(M62)</f>
        <v>0</v>
      </c>
      <c r="N64" s="182">
        <f>SUM(N62)</f>
        <v>0</v>
      </c>
      <c r="O64" s="182">
        <f>SUM(O62:O63)</f>
        <v>13909.34</v>
      </c>
      <c r="P64" s="184" t="s">
        <v>603</v>
      </c>
    </row>
    <row r="65" spans="1:16" ht="3" customHeight="1" thickBot="1" x14ac:dyDescent="0.3"/>
    <row r="66" spans="1:16" ht="15.75" customHeight="1" x14ac:dyDescent="0.25">
      <c r="A66" s="173"/>
      <c r="B66" s="174"/>
      <c r="C66" s="174"/>
      <c r="D66" s="174"/>
      <c r="E66" s="174"/>
      <c r="F66" s="174"/>
      <c r="G66" s="174"/>
      <c r="H66" s="174"/>
      <c r="I66" s="175" t="s">
        <v>67</v>
      </c>
      <c r="J66" s="175"/>
      <c r="K66" s="175"/>
      <c r="L66" s="174"/>
      <c r="M66" s="174"/>
      <c r="N66" s="174"/>
      <c r="O66" s="174"/>
      <c r="P66" s="176"/>
    </row>
    <row r="67" spans="1:16" ht="15" customHeight="1" thickBot="1" x14ac:dyDescent="0.3">
      <c r="A67" s="181">
        <v>0</v>
      </c>
      <c r="B67" s="182"/>
      <c r="C67" s="182">
        <v>0</v>
      </c>
      <c r="D67" s="182"/>
      <c r="E67" s="182">
        <v>0</v>
      </c>
      <c r="F67" s="182">
        <v>0</v>
      </c>
      <c r="G67" s="182"/>
      <c r="H67" s="182"/>
      <c r="I67" s="182"/>
      <c r="J67" s="183"/>
      <c r="K67" s="183"/>
      <c r="L67" s="182">
        <v>0</v>
      </c>
      <c r="M67" s="182">
        <v>0</v>
      </c>
      <c r="N67" s="182">
        <v>0</v>
      </c>
      <c r="O67" s="182">
        <v>0</v>
      </c>
      <c r="P67" s="184" t="s">
        <v>604</v>
      </c>
    </row>
    <row r="68" spans="1:16" ht="3" customHeight="1" thickBot="1" x14ac:dyDescent="0.3"/>
    <row r="69" spans="1:16" ht="15" customHeight="1" thickBot="1" x14ac:dyDescent="0.3">
      <c r="A69" s="199">
        <f>SUM(A67,A64,A59,A51,A47,A38)</f>
        <v>0</v>
      </c>
      <c r="B69" s="199">
        <f>SUM(B67,B64,B59,B51,B47,B38)</f>
        <v>0</v>
      </c>
      <c r="C69" s="200">
        <f>SUM(C67,C64,C59,C51,C47,C38)</f>
        <v>66343.929999999993</v>
      </c>
      <c r="D69" s="200">
        <f>SUM(D67,D64,D59,D51,D47,D38)</f>
        <v>61371.19</v>
      </c>
      <c r="E69" s="200">
        <f>SUM(E67,E64,E59,E51,E47,E54,E38)</f>
        <v>89500</v>
      </c>
      <c r="F69" s="200">
        <f>SUM(F67,F64,F59,F51,F47,F54,F38)</f>
        <v>89500</v>
      </c>
      <c r="G69" s="200"/>
      <c r="H69" s="200"/>
      <c r="I69" s="200"/>
      <c r="J69" s="201"/>
      <c r="K69" s="201"/>
      <c r="L69" s="200">
        <f>SUM(L67,L64,L59,L51,L47,L54,L38)</f>
        <v>80000</v>
      </c>
      <c r="M69" s="200">
        <f>SUM(M67,M64,M59,M51,M47,M54,M38)</f>
        <v>80000</v>
      </c>
      <c r="N69" s="200">
        <f>SUM(N67,N64,N59,N51,N47,N54,N38)</f>
        <v>80000</v>
      </c>
      <c r="O69" s="200">
        <f>SUM(O67,O64,O59,O51,O47,O54,O38)</f>
        <v>189909.34</v>
      </c>
      <c r="P69" s="202" t="s">
        <v>653</v>
      </c>
    </row>
    <row r="70" spans="1:16" ht="3" customHeight="1" thickBot="1" x14ac:dyDescent="0.3">
      <c r="A70" s="198"/>
      <c r="B70" s="198"/>
      <c r="C70" s="198"/>
      <c r="E70" s="198"/>
      <c r="F70" s="198"/>
      <c r="G70" s="198"/>
      <c r="H70" s="198"/>
      <c r="I70" s="198"/>
      <c r="J70" s="54"/>
      <c r="K70" s="54"/>
      <c r="L70" s="198"/>
      <c r="M70" s="198"/>
      <c r="N70" s="198"/>
      <c r="O70" s="198"/>
      <c r="P70" s="54"/>
    </row>
    <row r="71" spans="1:16" ht="15" customHeight="1" thickBot="1" x14ac:dyDescent="0.3">
      <c r="A71" s="199">
        <f t="shared" ref="A71:F71" si="2">A33-A69</f>
        <v>92427.3</v>
      </c>
      <c r="B71" s="199">
        <f t="shared" si="2"/>
        <v>92776</v>
      </c>
      <c r="C71" s="200">
        <f t="shared" si="2"/>
        <v>103045.35</v>
      </c>
      <c r="D71" s="200">
        <f t="shared" si="2"/>
        <v>115909.34</v>
      </c>
      <c r="E71" s="200">
        <f t="shared" si="2"/>
        <v>85610</v>
      </c>
      <c r="F71" s="200">
        <f t="shared" si="2"/>
        <v>85610</v>
      </c>
      <c r="G71" s="200"/>
      <c r="H71" s="200"/>
      <c r="I71" s="200"/>
      <c r="J71" s="201"/>
      <c r="K71" s="201"/>
      <c r="L71" s="200">
        <f>L33-L69</f>
        <v>54550</v>
      </c>
      <c r="M71" s="200">
        <f>M33-M69</f>
        <v>54550</v>
      </c>
      <c r="N71" s="200">
        <f>N33-N69</f>
        <v>54550</v>
      </c>
      <c r="O71" s="200">
        <f>O33-O69</f>
        <v>0</v>
      </c>
      <c r="P71" s="202" t="s">
        <v>606</v>
      </c>
    </row>
    <row r="72" spans="1:16" ht="15.75" customHeight="1" x14ac:dyDescent="0.25"/>
    <row r="73" spans="1:16" ht="15.75" customHeight="1" x14ac:dyDescent="0.25"/>
    <row r="74" spans="1:16" ht="15.75" customHeight="1" x14ac:dyDescent="0.25"/>
    <row r="75" spans="1:16" ht="15.75" customHeight="1" x14ac:dyDescent="0.25"/>
    <row r="76" spans="1:16" ht="15.75" customHeight="1" x14ac:dyDescent="0.25"/>
    <row r="77" spans="1:16" ht="15.75" customHeight="1" x14ac:dyDescent="0.25"/>
    <row r="78" spans="1:16" ht="15.75" customHeight="1" x14ac:dyDescent="0.25"/>
    <row r="79" spans="1:16" ht="15.75" customHeight="1" x14ac:dyDescent="0.25"/>
    <row r="80" spans="1:1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rintOptions headings="1"/>
  <pageMargins left="0.2" right="0.2" top="0.25" bottom="0.25" header="0.3" footer="0.3"/>
  <pageSetup paperSize="5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1004"/>
  <sheetViews>
    <sheetView zoomScaleNormal="100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7" style="1" customWidth="1"/>
    <col min="2" max="2" width="0.85546875" style="1" customWidth="1"/>
    <col min="3" max="3" width="17" style="1" customWidth="1"/>
    <col min="4" max="4" width="18.7109375" style="1" hidden="1" customWidth="1"/>
    <col min="5" max="6" width="17" style="1" customWidth="1"/>
    <col min="7" max="9" width="0.28515625" style="1" customWidth="1"/>
    <col min="10" max="10" width="14.28515625" style="3" customWidth="1"/>
    <col min="11" max="11" width="38.42578125" style="3" customWidth="1"/>
    <col min="12" max="15" width="17" style="1" customWidth="1"/>
    <col min="16" max="16" width="45.7109375" style="3" customWidth="1"/>
    <col min="17" max="35" width="8.7109375" style="3" customWidth="1"/>
    <col min="36" max="16384" width="14.42578125" style="3"/>
  </cols>
  <sheetData>
    <row r="1" spans="1:16" ht="15.75" x14ac:dyDescent="0.25">
      <c r="A1" s="63" t="s">
        <v>676</v>
      </c>
      <c r="B1" s="304"/>
      <c r="C1" s="64" t="s">
        <v>1016</v>
      </c>
      <c r="D1" s="448" t="s">
        <v>1031</v>
      </c>
      <c r="E1" s="64" t="s">
        <v>678</v>
      </c>
      <c r="F1" s="64" t="s">
        <v>924</v>
      </c>
      <c r="G1" s="65" t="s">
        <v>0</v>
      </c>
      <c r="H1" s="64"/>
      <c r="I1" s="64"/>
      <c r="J1" s="65"/>
      <c r="K1" s="65"/>
      <c r="L1" s="64" t="s">
        <v>601</v>
      </c>
      <c r="M1" s="64" t="s">
        <v>919</v>
      </c>
      <c r="N1" s="64" t="s">
        <v>918</v>
      </c>
      <c r="O1" s="64" t="s">
        <v>924</v>
      </c>
      <c r="P1" s="66"/>
    </row>
    <row r="2" spans="1:16" ht="4.1500000000000004" customHeight="1" x14ac:dyDescent="0.25">
      <c r="A2" s="67"/>
      <c r="B2" s="68"/>
      <c r="C2" s="68"/>
      <c r="D2" s="437"/>
      <c r="E2" s="68"/>
      <c r="F2" s="68"/>
      <c r="G2" s="68"/>
      <c r="H2" s="68"/>
      <c r="I2" s="68"/>
      <c r="J2" s="69"/>
      <c r="K2" s="69"/>
      <c r="L2" s="68"/>
      <c r="M2" s="68"/>
      <c r="N2" s="68"/>
      <c r="O2" s="68"/>
      <c r="P2" s="70"/>
    </row>
    <row r="3" spans="1:16" ht="16.5" thickBot="1" x14ac:dyDescent="0.3">
      <c r="A3" s="71" t="s">
        <v>602</v>
      </c>
      <c r="B3" s="72"/>
      <c r="C3" s="72" t="s">
        <v>677</v>
      </c>
      <c r="D3" s="438" t="s">
        <v>1033</v>
      </c>
      <c r="E3" s="72" t="s">
        <v>730</v>
      </c>
      <c r="F3" s="72" t="s">
        <v>730</v>
      </c>
      <c r="G3" s="226" t="s">
        <v>681</v>
      </c>
      <c r="H3" s="72"/>
      <c r="I3" s="72"/>
      <c r="J3" s="73"/>
      <c r="K3" s="73"/>
      <c r="L3" s="72" t="s">
        <v>775</v>
      </c>
      <c r="M3" s="72" t="s">
        <v>775</v>
      </c>
      <c r="N3" s="72" t="s">
        <v>775</v>
      </c>
      <c r="O3" s="72" t="s">
        <v>775</v>
      </c>
      <c r="P3" s="74"/>
    </row>
    <row r="4" spans="1:16" ht="4.1500000000000004" customHeight="1" thickBot="1" x14ac:dyDescent="0.3"/>
    <row r="5" spans="1:16" ht="16.5" thickBot="1" x14ac:dyDescent="0.3">
      <c r="A5" s="59" t="s">
        <v>1009</v>
      </c>
      <c r="B5" s="60"/>
      <c r="C5" s="60"/>
      <c r="D5" s="60"/>
      <c r="E5" s="60"/>
      <c r="F5" s="60"/>
      <c r="G5" s="60"/>
      <c r="H5" s="61" t="s">
        <v>171</v>
      </c>
      <c r="I5" s="60"/>
      <c r="J5" s="61"/>
      <c r="K5" s="61"/>
      <c r="L5" s="60"/>
      <c r="M5" s="60"/>
      <c r="N5" s="60"/>
      <c r="O5" s="60"/>
      <c r="P5" s="62"/>
    </row>
    <row r="6" spans="1:16" ht="4.1500000000000004" customHeight="1" thickBot="1" x14ac:dyDescent="0.3"/>
    <row r="7" spans="1:16" ht="15" customHeight="1" x14ac:dyDescent="0.25">
      <c r="A7" s="90"/>
      <c r="B7" s="91"/>
      <c r="C7" s="91"/>
      <c r="D7" s="91"/>
      <c r="E7" s="91"/>
      <c r="F7" s="91"/>
      <c r="G7" s="91"/>
      <c r="H7" s="91"/>
      <c r="I7" s="92" t="s">
        <v>1</v>
      </c>
      <c r="J7" s="92"/>
      <c r="K7" s="92"/>
      <c r="L7" s="91"/>
      <c r="M7" s="91"/>
      <c r="N7" s="91"/>
      <c r="O7" s="91"/>
      <c r="P7" s="93"/>
    </row>
    <row r="8" spans="1:16" ht="15.75" x14ac:dyDescent="0.25">
      <c r="A8" s="9">
        <v>10668.62</v>
      </c>
      <c r="C8" s="1">
        <v>76709.58</v>
      </c>
      <c r="D8" s="1">
        <f>C76</f>
        <v>106205.58</v>
      </c>
      <c r="E8" s="1">
        <v>50000</v>
      </c>
      <c r="F8" s="1">
        <v>50000</v>
      </c>
      <c r="J8" s="3" t="s">
        <v>472</v>
      </c>
      <c r="K8" s="3" t="s">
        <v>2</v>
      </c>
      <c r="L8" s="1">
        <v>77500</v>
      </c>
      <c r="M8" s="1">
        <v>77500</v>
      </c>
      <c r="N8" s="1">
        <v>77500</v>
      </c>
      <c r="O8" s="1">
        <f>D76</f>
        <v>104949.68999999999</v>
      </c>
      <c r="P8" s="10"/>
    </row>
    <row r="9" spans="1:16" ht="15" customHeight="1" thickBot="1" x14ac:dyDescent="0.3">
      <c r="A9" s="94">
        <f>A8</f>
        <v>10668.62</v>
      </c>
      <c r="B9" s="95"/>
      <c r="C9" s="95">
        <f>C8</f>
        <v>76709.58</v>
      </c>
      <c r="D9" s="95">
        <f>SUM(D8)</f>
        <v>106205.58</v>
      </c>
      <c r="E9" s="95">
        <f>E8</f>
        <v>50000</v>
      </c>
      <c r="F9" s="95">
        <f>F8</f>
        <v>50000</v>
      </c>
      <c r="G9" s="95"/>
      <c r="H9" s="95"/>
      <c r="I9" s="95"/>
      <c r="J9" s="96"/>
      <c r="K9" s="96"/>
      <c r="L9" s="95">
        <f>SUM(L8)</f>
        <v>77500</v>
      </c>
      <c r="M9" s="95">
        <f>SUM(M8)</f>
        <v>77500</v>
      </c>
      <c r="N9" s="95">
        <f>SUM(N8)</f>
        <v>77500</v>
      </c>
      <c r="O9" s="95">
        <f>SUM(O8)</f>
        <v>104949.68999999999</v>
      </c>
      <c r="P9" s="97" t="s">
        <v>618</v>
      </c>
    </row>
    <row r="10" spans="1:16" ht="4.1500000000000004" customHeight="1" thickBot="1" x14ac:dyDescent="0.3"/>
    <row r="11" spans="1:16" ht="15.75" x14ac:dyDescent="0.25">
      <c r="A11" s="90"/>
      <c r="B11" s="91"/>
      <c r="C11" s="91"/>
      <c r="D11" s="91"/>
      <c r="E11" s="91"/>
      <c r="F11" s="91"/>
      <c r="G11" s="91"/>
      <c r="H11" s="91"/>
      <c r="I11" s="92" t="s">
        <v>3</v>
      </c>
      <c r="J11" s="92"/>
      <c r="K11" s="92"/>
      <c r="L11" s="91"/>
      <c r="M11" s="91"/>
      <c r="N11" s="91"/>
      <c r="O11" s="91"/>
      <c r="P11" s="93"/>
    </row>
    <row r="12" spans="1:16" ht="15.75" x14ac:dyDescent="0.25">
      <c r="A12" s="9">
        <v>0</v>
      </c>
      <c r="C12" s="1">
        <v>0</v>
      </c>
      <c r="E12" s="1">
        <v>100</v>
      </c>
      <c r="F12" s="1">
        <v>100</v>
      </c>
      <c r="J12" s="3" t="s">
        <v>473</v>
      </c>
      <c r="K12" s="3" t="s">
        <v>4</v>
      </c>
      <c r="L12" s="1">
        <v>0</v>
      </c>
      <c r="M12" s="1">
        <v>0</v>
      </c>
      <c r="N12" s="1">
        <v>0</v>
      </c>
      <c r="O12" s="1">
        <v>0</v>
      </c>
      <c r="P12" s="10"/>
    </row>
    <row r="13" spans="1:16" ht="15.75" x14ac:dyDescent="0.25">
      <c r="A13" s="98">
        <v>1041.54</v>
      </c>
      <c r="B13" s="99"/>
      <c r="C13" s="99">
        <v>0</v>
      </c>
      <c r="D13" s="99"/>
      <c r="E13" s="99">
        <v>10</v>
      </c>
      <c r="F13" s="99">
        <v>10</v>
      </c>
      <c r="G13" s="99"/>
      <c r="H13" s="99"/>
      <c r="I13" s="99"/>
      <c r="J13" s="100" t="s">
        <v>474</v>
      </c>
      <c r="K13" s="100" t="s">
        <v>98</v>
      </c>
      <c r="L13" s="99">
        <v>0</v>
      </c>
      <c r="M13" s="99">
        <v>0</v>
      </c>
      <c r="N13" s="99">
        <v>0</v>
      </c>
      <c r="O13" s="99">
        <v>0</v>
      </c>
      <c r="P13" s="101"/>
    </row>
    <row r="14" spans="1:16" ht="15.75" x14ac:dyDescent="0.25">
      <c r="A14" s="9">
        <v>64999.42</v>
      </c>
      <c r="C14" s="1">
        <v>0</v>
      </c>
      <c r="E14" s="1">
        <v>25000</v>
      </c>
      <c r="F14" s="1">
        <v>25000</v>
      </c>
      <c r="J14" s="3" t="s">
        <v>475</v>
      </c>
      <c r="K14" s="3" t="s">
        <v>103</v>
      </c>
      <c r="L14" s="1">
        <v>21000</v>
      </c>
      <c r="M14" s="1">
        <v>21000</v>
      </c>
      <c r="N14" s="1">
        <v>21000</v>
      </c>
      <c r="O14" s="1">
        <v>20000</v>
      </c>
      <c r="P14" s="10"/>
    </row>
    <row r="15" spans="1:16" ht="15.75" x14ac:dyDescent="0.25">
      <c r="A15" s="98">
        <v>0</v>
      </c>
      <c r="B15" s="99"/>
      <c r="C15" s="99">
        <v>0</v>
      </c>
      <c r="D15" s="99">
        <v>28570.720000000001</v>
      </c>
      <c r="E15" s="99">
        <v>7000</v>
      </c>
      <c r="F15" s="99">
        <v>7000</v>
      </c>
      <c r="G15" s="99"/>
      <c r="H15" s="99"/>
      <c r="I15" s="99"/>
      <c r="J15" s="100" t="s">
        <v>476</v>
      </c>
      <c r="K15" s="100" t="s">
        <v>104</v>
      </c>
      <c r="L15" s="99">
        <v>4300</v>
      </c>
      <c r="M15" s="99">
        <v>4300</v>
      </c>
      <c r="N15" s="99">
        <v>4300</v>
      </c>
      <c r="O15" s="99">
        <v>5000</v>
      </c>
      <c r="P15" s="101"/>
    </row>
    <row r="16" spans="1:16" ht="15.75" x14ac:dyDescent="0.25">
      <c r="A16" s="9">
        <v>0</v>
      </c>
      <c r="C16" s="1">
        <v>42543.86</v>
      </c>
      <c r="E16" s="1">
        <v>0</v>
      </c>
      <c r="F16" s="1">
        <v>0</v>
      </c>
      <c r="J16" s="3" t="s">
        <v>581</v>
      </c>
      <c r="K16" s="3" t="s">
        <v>582</v>
      </c>
      <c r="L16" s="1">
        <v>0</v>
      </c>
      <c r="M16" s="1">
        <v>0</v>
      </c>
      <c r="N16" s="1">
        <v>0</v>
      </c>
      <c r="O16" s="1">
        <v>0</v>
      </c>
      <c r="P16" s="10"/>
    </row>
    <row r="17" spans="1:16" ht="15" customHeight="1" thickBot="1" x14ac:dyDescent="0.3">
      <c r="A17" s="94">
        <f>SUM(A12:A16)</f>
        <v>66040.959999999992</v>
      </c>
      <c r="B17" s="95"/>
      <c r="C17" s="95">
        <f>SUM(C12:C16)</f>
        <v>42543.86</v>
      </c>
      <c r="D17" s="95">
        <f>SUM(D15:D16)</f>
        <v>28570.720000000001</v>
      </c>
      <c r="E17" s="95">
        <f>SUM(E12:E16)</f>
        <v>32110</v>
      </c>
      <c r="F17" s="95">
        <f>SUM(F12:F16)</f>
        <v>32110</v>
      </c>
      <c r="G17" s="95"/>
      <c r="H17" s="95"/>
      <c r="I17" s="95"/>
      <c r="J17" s="96"/>
      <c r="K17" s="96"/>
      <c r="L17" s="95">
        <f>SUM(L12:L16)</f>
        <v>25300</v>
      </c>
      <c r="M17" s="95">
        <f>SUM(M12:M16)</f>
        <v>25300</v>
      </c>
      <c r="N17" s="95">
        <f>SUM(N12:N16)</f>
        <v>25300</v>
      </c>
      <c r="O17" s="95">
        <f>SUM(O12:O16)</f>
        <v>25000</v>
      </c>
      <c r="P17" s="97" t="s">
        <v>599</v>
      </c>
    </row>
    <row r="18" spans="1:16" ht="3" customHeight="1" thickBot="1" x14ac:dyDescent="0.3"/>
    <row r="19" spans="1:16" ht="15.75" x14ac:dyDescent="0.25">
      <c r="A19" s="90"/>
      <c r="B19" s="91"/>
      <c r="C19" s="91"/>
      <c r="D19" s="91"/>
      <c r="E19" s="91"/>
      <c r="F19" s="91"/>
      <c r="G19" s="91"/>
      <c r="H19" s="91"/>
      <c r="I19" s="92" t="s">
        <v>20</v>
      </c>
      <c r="J19" s="92"/>
      <c r="K19" s="92"/>
      <c r="L19" s="91"/>
      <c r="M19" s="91"/>
      <c r="N19" s="91"/>
      <c r="O19" s="91"/>
      <c r="P19" s="93"/>
    </row>
    <row r="20" spans="1:16" ht="15" customHeight="1" thickBot="1" x14ac:dyDescent="0.3">
      <c r="A20" s="94">
        <v>0</v>
      </c>
      <c r="B20" s="95"/>
      <c r="C20" s="95">
        <v>0</v>
      </c>
      <c r="D20" s="95"/>
      <c r="E20" s="95">
        <v>0</v>
      </c>
      <c r="F20" s="95">
        <v>0</v>
      </c>
      <c r="G20" s="95"/>
      <c r="H20" s="95"/>
      <c r="I20" s="95"/>
      <c r="J20" s="96"/>
      <c r="K20" s="96"/>
      <c r="L20" s="95">
        <v>0</v>
      </c>
      <c r="M20" s="95">
        <v>0</v>
      </c>
      <c r="N20" s="95">
        <v>0</v>
      </c>
      <c r="O20" s="95">
        <v>0</v>
      </c>
      <c r="P20" s="97" t="s">
        <v>598</v>
      </c>
    </row>
    <row r="21" spans="1:16" ht="3" customHeight="1" thickBot="1" x14ac:dyDescent="0.3"/>
    <row r="22" spans="1:16" ht="15.75" x14ac:dyDescent="0.25">
      <c r="A22" s="90"/>
      <c r="B22" s="91"/>
      <c r="C22" s="91"/>
      <c r="D22" s="91"/>
      <c r="E22" s="91"/>
      <c r="F22" s="91"/>
      <c r="G22" s="91"/>
      <c r="H22" s="91"/>
      <c r="I22" s="92" t="s">
        <v>23</v>
      </c>
      <c r="J22" s="92"/>
      <c r="K22" s="92"/>
      <c r="L22" s="91"/>
      <c r="M22" s="91"/>
      <c r="N22" s="91"/>
      <c r="O22" s="91"/>
      <c r="P22" s="93"/>
    </row>
    <row r="23" spans="1:16" ht="15" customHeight="1" thickBot="1" x14ac:dyDescent="0.3">
      <c r="A23" s="94">
        <v>0</v>
      </c>
      <c r="B23" s="95"/>
      <c r="C23" s="95">
        <v>0</v>
      </c>
      <c r="D23" s="95"/>
      <c r="E23" s="95">
        <v>0</v>
      </c>
      <c r="F23" s="95">
        <v>0</v>
      </c>
      <c r="G23" s="95"/>
      <c r="H23" s="95"/>
      <c r="I23" s="95"/>
      <c r="J23" s="96"/>
      <c r="K23" s="96"/>
      <c r="L23" s="95">
        <v>0</v>
      </c>
      <c r="M23" s="95">
        <v>0</v>
      </c>
      <c r="N23" s="95">
        <v>0</v>
      </c>
      <c r="O23" s="95">
        <v>0</v>
      </c>
      <c r="P23" s="97" t="s">
        <v>616</v>
      </c>
    </row>
    <row r="24" spans="1:16" ht="3" customHeight="1" thickBot="1" x14ac:dyDescent="0.3"/>
    <row r="25" spans="1:16" ht="15.75" x14ac:dyDescent="0.25">
      <c r="A25" s="90"/>
      <c r="B25" s="91"/>
      <c r="C25" s="91"/>
      <c r="D25" s="91"/>
      <c r="E25" s="91"/>
      <c r="F25" s="91"/>
      <c r="G25" s="91"/>
      <c r="H25" s="91"/>
      <c r="I25" s="92" t="s">
        <v>24</v>
      </c>
      <c r="J25" s="92"/>
      <c r="K25" s="92"/>
      <c r="L25" s="91"/>
      <c r="M25" s="91"/>
      <c r="N25" s="91"/>
      <c r="O25" s="91"/>
      <c r="P25" s="93"/>
    </row>
    <row r="26" spans="1:16" ht="15.75" x14ac:dyDescent="0.25">
      <c r="A26" s="9">
        <v>0</v>
      </c>
      <c r="C26" s="1">
        <v>0</v>
      </c>
      <c r="E26" s="1">
        <v>0</v>
      </c>
      <c r="F26" s="1">
        <v>0</v>
      </c>
      <c r="I26" s="3"/>
      <c r="J26" s="3" t="s">
        <v>907</v>
      </c>
      <c r="K26" s="3" t="s">
        <v>906</v>
      </c>
      <c r="L26" s="1">
        <v>0</v>
      </c>
      <c r="M26" s="1">
        <v>0</v>
      </c>
      <c r="N26" s="1">
        <v>0</v>
      </c>
      <c r="O26" s="1">
        <v>0</v>
      </c>
      <c r="P26" s="10"/>
    </row>
    <row r="27" spans="1:16" ht="15" customHeight="1" thickBot="1" x14ac:dyDescent="0.3">
      <c r="A27" s="94">
        <v>0</v>
      </c>
      <c r="B27" s="95"/>
      <c r="C27" s="95">
        <v>0</v>
      </c>
      <c r="D27" s="95"/>
      <c r="E27" s="95">
        <v>0</v>
      </c>
      <c r="F27" s="95">
        <v>0</v>
      </c>
      <c r="G27" s="95"/>
      <c r="H27" s="95"/>
      <c r="I27" s="95"/>
      <c r="J27" s="96"/>
      <c r="K27" s="96"/>
      <c r="L27" s="95">
        <f>SUM(L26)</f>
        <v>0</v>
      </c>
      <c r="M27" s="95">
        <f>SUM(M26)</f>
        <v>0</v>
      </c>
      <c r="N27" s="95">
        <f>SUM(N26)</f>
        <v>0</v>
      </c>
      <c r="O27" s="95">
        <f>SUM(O26)</f>
        <v>0</v>
      </c>
      <c r="P27" s="97" t="s">
        <v>654</v>
      </c>
    </row>
    <row r="28" spans="1:16" ht="3" customHeight="1" thickBot="1" x14ac:dyDescent="0.3"/>
    <row r="29" spans="1:16" ht="15.75" customHeight="1" x14ac:dyDescent="0.25">
      <c r="A29" s="90"/>
      <c r="B29" s="91"/>
      <c r="C29" s="91"/>
      <c r="D29" s="91"/>
      <c r="E29" s="91"/>
      <c r="F29" s="91"/>
      <c r="G29" s="91"/>
      <c r="H29" s="91"/>
      <c r="I29" s="92" t="s">
        <v>27</v>
      </c>
      <c r="J29" s="92"/>
      <c r="K29" s="92"/>
      <c r="L29" s="91"/>
      <c r="M29" s="91"/>
      <c r="N29" s="91"/>
      <c r="O29" s="91"/>
      <c r="P29" s="93"/>
    </row>
    <row r="30" spans="1:16" ht="15.75" customHeight="1" x14ac:dyDescent="0.25">
      <c r="A30" s="9"/>
      <c r="E30" s="1">
        <v>0</v>
      </c>
      <c r="F30" s="1">
        <v>0</v>
      </c>
      <c r="J30" s="3" t="s">
        <v>477</v>
      </c>
      <c r="K30" s="3" t="s">
        <v>28</v>
      </c>
      <c r="L30" s="1">
        <v>0</v>
      </c>
      <c r="M30" s="1">
        <v>0</v>
      </c>
      <c r="N30" s="1">
        <v>0</v>
      </c>
      <c r="O30" s="1">
        <v>0</v>
      </c>
      <c r="P30" s="10"/>
    </row>
    <row r="31" spans="1:16" ht="15" customHeight="1" thickBot="1" x14ac:dyDescent="0.3">
      <c r="A31" s="94">
        <f>SUM(A29)</f>
        <v>0</v>
      </c>
      <c r="B31" s="95"/>
      <c r="C31" s="95">
        <f>SUM(C29)</f>
        <v>0</v>
      </c>
      <c r="D31" s="95"/>
      <c r="E31" s="95">
        <f>SUM(E29)</f>
        <v>0</v>
      </c>
      <c r="F31" s="95">
        <f>SUM(F29)</f>
        <v>0</v>
      </c>
      <c r="G31" s="95"/>
      <c r="H31" s="95"/>
      <c r="I31" s="95"/>
      <c r="J31" s="96"/>
      <c r="K31" s="96"/>
      <c r="L31" s="95">
        <f>SUM(L29)</f>
        <v>0</v>
      </c>
      <c r="M31" s="95">
        <f>SUM(M29)</f>
        <v>0</v>
      </c>
      <c r="N31" s="95">
        <f>SUM(N29)</f>
        <v>0</v>
      </c>
      <c r="O31" s="95">
        <f>SUM(O29)</f>
        <v>0</v>
      </c>
      <c r="P31" s="97" t="s">
        <v>597</v>
      </c>
    </row>
    <row r="32" spans="1:16" ht="3" customHeight="1" thickBot="1" x14ac:dyDescent="0.3"/>
    <row r="33" spans="1:16" ht="15.75" customHeight="1" x14ac:dyDescent="0.25">
      <c r="A33" s="90"/>
      <c r="B33" s="91"/>
      <c r="C33" s="91"/>
      <c r="D33" s="91"/>
      <c r="E33" s="91"/>
      <c r="F33" s="91"/>
      <c r="G33" s="91"/>
      <c r="H33" s="91"/>
      <c r="I33" s="92" t="s">
        <v>29</v>
      </c>
      <c r="J33" s="92"/>
      <c r="K33" s="92"/>
      <c r="L33" s="91"/>
      <c r="M33" s="91"/>
      <c r="N33" s="91"/>
      <c r="O33" s="91"/>
      <c r="P33" s="93"/>
    </row>
    <row r="34" spans="1:16" ht="15" customHeight="1" thickBot="1" x14ac:dyDescent="0.3">
      <c r="A34" s="94">
        <v>0</v>
      </c>
      <c r="B34" s="95"/>
      <c r="C34" s="95">
        <v>0</v>
      </c>
      <c r="D34" s="95"/>
      <c r="E34" s="95">
        <v>0</v>
      </c>
      <c r="F34" s="95">
        <v>0</v>
      </c>
      <c r="G34" s="95"/>
      <c r="H34" s="95"/>
      <c r="I34" s="95"/>
      <c r="J34" s="96"/>
      <c r="K34" s="96"/>
      <c r="L34" s="95">
        <v>0</v>
      </c>
      <c r="M34" s="95">
        <v>0</v>
      </c>
      <c r="N34" s="95">
        <v>0</v>
      </c>
      <c r="O34" s="95">
        <v>0</v>
      </c>
      <c r="P34" s="97" t="s">
        <v>594</v>
      </c>
    </row>
    <row r="35" spans="1:16" ht="4.1500000000000004" customHeight="1" thickBot="1" x14ac:dyDescent="0.3"/>
    <row r="36" spans="1:16" ht="15" customHeight="1" thickBot="1" x14ac:dyDescent="0.3">
      <c r="A36" s="59">
        <f>SUM(A34,A31,A27,A23,A20,A17,A9)</f>
        <v>76709.579999999987</v>
      </c>
      <c r="B36" s="60"/>
      <c r="C36" s="60">
        <f>SUM(C34,C31,C27,C23,C20,C17,C9)</f>
        <v>119253.44</v>
      </c>
      <c r="D36" s="60">
        <f>SUM(D34,D31,D27,D23,D20,D17,D9)</f>
        <v>134776.29999999999</v>
      </c>
      <c r="E36" s="60">
        <f>SUM(E34,E31,E27,E23,E20,E17,E9)</f>
        <v>82110</v>
      </c>
      <c r="F36" s="60">
        <f>SUM(F34,F31,F27,F23,F20,F17,F9)</f>
        <v>82110</v>
      </c>
      <c r="G36" s="60"/>
      <c r="H36" s="60"/>
      <c r="I36" s="60"/>
      <c r="J36" s="61"/>
      <c r="K36" s="61"/>
      <c r="L36" s="60">
        <f>SUM(L34,L31,L27,L23,L20,L17,L9)</f>
        <v>102800</v>
      </c>
      <c r="M36" s="60">
        <f>SUM(M34,M31,M27,M23,M20,M17,M9)</f>
        <v>102800</v>
      </c>
      <c r="N36" s="60">
        <f>SUM(N34,N31,N27,N23,N20,N17,N9)</f>
        <v>102800</v>
      </c>
      <c r="O36" s="60">
        <f>SUM(O34,O31,O27,O23,O20,O17,O9)</f>
        <v>129949.68999999999</v>
      </c>
      <c r="P36" s="62" t="s">
        <v>595</v>
      </c>
    </row>
    <row r="37" spans="1:16" ht="3" customHeight="1" thickBot="1" x14ac:dyDescent="0.3"/>
    <row r="38" spans="1:16" ht="15.75" customHeight="1" thickBot="1" x14ac:dyDescent="0.3">
      <c r="A38" s="59"/>
      <c r="B38" s="60"/>
      <c r="C38" s="60"/>
      <c r="D38" s="60"/>
      <c r="E38" s="60"/>
      <c r="F38" s="60"/>
      <c r="G38" s="60"/>
      <c r="H38" s="61" t="s">
        <v>173</v>
      </c>
      <c r="I38" s="60"/>
      <c r="J38" s="61"/>
      <c r="K38" s="61"/>
      <c r="L38" s="60"/>
      <c r="M38" s="60"/>
      <c r="N38" s="60"/>
      <c r="O38" s="60"/>
      <c r="P38" s="62"/>
    </row>
    <row r="39" spans="1:16" ht="3" customHeight="1" thickBot="1" x14ac:dyDescent="0.3">
      <c r="H39" s="3"/>
    </row>
    <row r="40" spans="1:16" ht="15.75" customHeight="1" x14ac:dyDescent="0.25">
      <c r="A40" s="90"/>
      <c r="B40" s="91"/>
      <c r="C40" s="91"/>
      <c r="D40" s="91"/>
      <c r="E40" s="91"/>
      <c r="F40" s="91"/>
      <c r="G40" s="91"/>
      <c r="H40" s="91"/>
      <c r="I40" s="92" t="s">
        <v>592</v>
      </c>
      <c r="J40" s="92"/>
      <c r="K40" s="92"/>
      <c r="L40" s="91"/>
      <c r="M40" s="91"/>
      <c r="N40" s="91"/>
      <c r="O40" s="91"/>
      <c r="P40" s="93"/>
    </row>
    <row r="41" spans="1:16" ht="15" customHeight="1" thickBot="1" x14ac:dyDescent="0.3">
      <c r="A41" s="94">
        <v>0</v>
      </c>
      <c r="B41" s="95"/>
      <c r="C41" s="95">
        <v>0</v>
      </c>
      <c r="D41" s="95"/>
      <c r="E41" s="95">
        <v>0</v>
      </c>
      <c r="F41" s="95">
        <v>0</v>
      </c>
      <c r="G41" s="95"/>
      <c r="H41" s="95"/>
      <c r="I41" s="95"/>
      <c r="J41" s="96"/>
      <c r="K41" s="96"/>
      <c r="L41" s="95">
        <v>0</v>
      </c>
      <c r="M41" s="95">
        <v>0</v>
      </c>
      <c r="N41" s="95">
        <v>0</v>
      </c>
      <c r="O41" s="95">
        <v>0</v>
      </c>
      <c r="P41" s="97" t="s">
        <v>593</v>
      </c>
    </row>
    <row r="42" spans="1:16" ht="3" customHeight="1" thickBot="1" x14ac:dyDescent="0.3"/>
    <row r="43" spans="1:16" ht="15.75" customHeight="1" x14ac:dyDescent="0.25">
      <c r="A43" s="90"/>
      <c r="B43" s="91"/>
      <c r="C43" s="91"/>
      <c r="D43" s="91"/>
      <c r="E43" s="91"/>
      <c r="F43" s="91"/>
      <c r="G43" s="91"/>
      <c r="H43" s="91"/>
      <c r="I43" s="92" t="s">
        <v>32</v>
      </c>
      <c r="J43" s="92"/>
      <c r="K43" s="92"/>
      <c r="L43" s="91"/>
      <c r="M43" s="91"/>
      <c r="N43" s="91"/>
      <c r="O43" s="91"/>
      <c r="P43" s="93"/>
    </row>
    <row r="44" spans="1:16" ht="15.75" customHeight="1" x14ac:dyDescent="0.25">
      <c r="A44" s="9">
        <v>0</v>
      </c>
      <c r="C44" s="1">
        <v>0</v>
      </c>
      <c r="E44" s="1">
        <v>1000</v>
      </c>
      <c r="F44" s="1">
        <v>1000</v>
      </c>
      <c r="J44" s="3" t="s">
        <v>313</v>
      </c>
      <c r="K44" s="3" t="s">
        <v>4</v>
      </c>
      <c r="L44" s="1">
        <v>0</v>
      </c>
      <c r="M44" s="1">
        <v>0</v>
      </c>
      <c r="N44" s="1">
        <v>0</v>
      </c>
      <c r="O44" s="1">
        <v>0</v>
      </c>
      <c r="P44" s="10"/>
    </row>
    <row r="45" spans="1:16" ht="15.75" customHeight="1" x14ac:dyDescent="0.25">
      <c r="A45" s="98">
        <v>0</v>
      </c>
      <c r="B45" s="99"/>
      <c r="C45" s="99">
        <v>6424.31</v>
      </c>
      <c r="D45" s="99">
        <v>46.85</v>
      </c>
      <c r="E45" s="99">
        <v>6250</v>
      </c>
      <c r="F45" s="99">
        <v>6250</v>
      </c>
      <c r="G45" s="99"/>
      <c r="H45" s="99"/>
      <c r="I45" s="99"/>
      <c r="J45" s="100" t="s">
        <v>584</v>
      </c>
      <c r="K45" s="100" t="s">
        <v>1043</v>
      </c>
      <c r="L45" s="99">
        <v>6325</v>
      </c>
      <c r="M45" s="99">
        <v>6325</v>
      </c>
      <c r="N45" s="99">
        <v>6325</v>
      </c>
      <c r="O45" s="99">
        <v>14000</v>
      </c>
      <c r="P45" s="101"/>
    </row>
    <row r="46" spans="1:16" ht="15.75" customHeight="1" x14ac:dyDescent="0.25">
      <c r="A46" s="9">
        <v>0</v>
      </c>
      <c r="C46" s="1">
        <v>599.29999999999995</v>
      </c>
      <c r="D46" s="1">
        <v>946.86</v>
      </c>
      <c r="E46" s="1">
        <v>6250</v>
      </c>
      <c r="F46" s="1">
        <v>6250</v>
      </c>
      <c r="J46" s="3" t="s">
        <v>583</v>
      </c>
      <c r="K46" s="3" t="s">
        <v>1044</v>
      </c>
      <c r="L46" s="1">
        <v>6325</v>
      </c>
      <c r="M46" s="1">
        <v>6325</v>
      </c>
      <c r="N46" s="1">
        <v>6325</v>
      </c>
      <c r="O46" s="1">
        <v>1000</v>
      </c>
      <c r="P46" s="10"/>
    </row>
    <row r="47" spans="1:16" ht="15.75" customHeight="1" x14ac:dyDescent="0.25">
      <c r="A47" s="98">
        <v>0</v>
      </c>
      <c r="B47" s="99"/>
      <c r="C47" s="99">
        <v>0</v>
      </c>
      <c r="D47" s="99"/>
      <c r="E47" s="99">
        <v>6250</v>
      </c>
      <c r="F47" s="99">
        <v>6250</v>
      </c>
      <c r="G47" s="99"/>
      <c r="H47" s="99"/>
      <c r="I47" s="99"/>
      <c r="J47" s="100" t="s">
        <v>586</v>
      </c>
      <c r="K47" s="100" t="s">
        <v>1045</v>
      </c>
      <c r="L47" s="99">
        <v>6325</v>
      </c>
      <c r="M47" s="99">
        <v>6325</v>
      </c>
      <c r="N47" s="99">
        <v>6325</v>
      </c>
      <c r="O47" s="99">
        <v>1000</v>
      </c>
      <c r="P47" s="101"/>
    </row>
    <row r="48" spans="1:16" ht="15.75" customHeight="1" x14ac:dyDescent="0.25">
      <c r="A48" s="9">
        <v>0</v>
      </c>
      <c r="C48" s="1">
        <v>5825</v>
      </c>
      <c r="E48" s="1">
        <v>6250</v>
      </c>
      <c r="F48" s="1">
        <v>6250</v>
      </c>
      <c r="J48" s="3" t="s">
        <v>587</v>
      </c>
      <c r="K48" s="3" t="s">
        <v>1046</v>
      </c>
      <c r="L48" s="1">
        <v>6325</v>
      </c>
      <c r="M48" s="1">
        <v>6325</v>
      </c>
      <c r="N48" s="1">
        <v>6325</v>
      </c>
      <c r="O48" s="1">
        <v>500</v>
      </c>
      <c r="P48" s="10"/>
    </row>
    <row r="49" spans="1:16" ht="15.75" customHeight="1" x14ac:dyDescent="0.25">
      <c r="A49" s="98">
        <v>0</v>
      </c>
      <c r="B49" s="99"/>
      <c r="C49" s="99">
        <v>0</v>
      </c>
      <c r="D49" s="99"/>
      <c r="E49" s="99">
        <v>1000</v>
      </c>
      <c r="F49" s="99">
        <v>1000</v>
      </c>
      <c r="G49" s="99"/>
      <c r="H49" s="99"/>
      <c r="I49" s="99"/>
      <c r="J49" s="100" t="s">
        <v>585</v>
      </c>
      <c r="K49" s="100" t="s">
        <v>28</v>
      </c>
      <c r="L49" s="99">
        <v>0</v>
      </c>
      <c r="M49" s="99">
        <v>0</v>
      </c>
      <c r="N49" s="99">
        <v>0</v>
      </c>
      <c r="O49" s="99">
        <v>500</v>
      </c>
      <c r="P49" s="101"/>
    </row>
    <row r="50" spans="1:16" ht="15" customHeight="1" thickBot="1" x14ac:dyDescent="0.3">
      <c r="A50" s="94">
        <f>SUM(A44:A49)</f>
        <v>0</v>
      </c>
      <c r="B50" s="95"/>
      <c r="C50" s="95">
        <f>SUM(C44:C49)</f>
        <v>12848.61</v>
      </c>
      <c r="D50" s="95">
        <f>SUM(D45:D49)</f>
        <v>993.71</v>
      </c>
      <c r="E50" s="95">
        <f>SUM(E44:E49)</f>
        <v>27000</v>
      </c>
      <c r="F50" s="95">
        <f>SUM(F44:F49)</f>
        <v>27000</v>
      </c>
      <c r="G50" s="95"/>
      <c r="H50" s="95"/>
      <c r="I50" s="95"/>
      <c r="J50" s="96"/>
      <c r="K50" s="96"/>
      <c r="L50" s="95">
        <f>SUM(L44:L49)</f>
        <v>25300</v>
      </c>
      <c r="M50" s="95">
        <f>SUM(M44:M49)</f>
        <v>25300</v>
      </c>
      <c r="N50" s="95">
        <f>SUM(N44:N49)</f>
        <v>25300</v>
      </c>
      <c r="O50" s="95">
        <f>SUM(O44:O49)</f>
        <v>17000</v>
      </c>
      <c r="P50" s="97" t="s">
        <v>590</v>
      </c>
    </row>
    <row r="51" spans="1:16" ht="3" customHeight="1" thickBot="1" x14ac:dyDescent="0.3"/>
    <row r="52" spans="1:16" ht="15.75" customHeight="1" x14ac:dyDescent="0.25">
      <c r="A52" s="90"/>
      <c r="B52" s="91"/>
      <c r="C52" s="91"/>
      <c r="D52" s="91"/>
      <c r="E52" s="91"/>
      <c r="F52" s="91"/>
      <c r="G52" s="91"/>
      <c r="H52" s="91"/>
      <c r="I52" s="92" t="s">
        <v>61</v>
      </c>
      <c r="J52" s="92"/>
      <c r="K52" s="92"/>
      <c r="L52" s="91"/>
      <c r="M52" s="91"/>
      <c r="N52" s="91"/>
      <c r="O52" s="91"/>
      <c r="P52" s="93"/>
    </row>
    <row r="53" spans="1:16" ht="15" customHeight="1" x14ac:dyDescent="0.25">
      <c r="A53" s="9"/>
      <c r="C53" s="1">
        <v>199.25</v>
      </c>
      <c r="D53" s="1">
        <v>3832.9</v>
      </c>
      <c r="E53" s="1">
        <v>12500</v>
      </c>
      <c r="F53" s="1">
        <v>12500</v>
      </c>
      <c r="J53" s="3" t="s">
        <v>705</v>
      </c>
      <c r="K53" s="3" t="s">
        <v>652</v>
      </c>
      <c r="L53" s="1">
        <v>12500</v>
      </c>
      <c r="M53" s="1">
        <v>12500</v>
      </c>
      <c r="N53" s="1">
        <v>12500</v>
      </c>
      <c r="O53" s="1">
        <v>8700</v>
      </c>
      <c r="P53" s="10"/>
    </row>
    <row r="54" spans="1:16" ht="15" customHeight="1" thickBot="1" x14ac:dyDescent="0.3">
      <c r="A54" s="94">
        <f>SUM(A53)</f>
        <v>0</v>
      </c>
      <c r="B54" s="95"/>
      <c r="C54" s="95">
        <f>SUM(C53)</f>
        <v>199.25</v>
      </c>
      <c r="D54" s="95">
        <f>SUM(D53)</f>
        <v>3832.9</v>
      </c>
      <c r="E54" s="95">
        <f>SUM(E53)</f>
        <v>12500</v>
      </c>
      <c r="F54" s="95">
        <f>SUM(F53)</f>
        <v>12500</v>
      </c>
      <c r="G54" s="95"/>
      <c r="H54" s="95"/>
      <c r="I54" s="95"/>
      <c r="J54" s="96"/>
      <c r="K54" s="96"/>
      <c r="L54" s="95">
        <f>SUM(L53)</f>
        <v>12500</v>
      </c>
      <c r="M54" s="95">
        <f>SUM(M53)</f>
        <v>12500</v>
      </c>
      <c r="N54" s="95">
        <f>SUM(N53)</f>
        <v>12500</v>
      </c>
      <c r="O54" s="95">
        <f>SUM(O53)</f>
        <v>8700</v>
      </c>
      <c r="P54" s="97" t="s">
        <v>631</v>
      </c>
    </row>
    <row r="55" spans="1:16" ht="4.1500000000000004" customHeight="1" thickBot="1" x14ac:dyDescent="0.3"/>
    <row r="56" spans="1:16" ht="15.75" customHeight="1" x14ac:dyDescent="0.25">
      <c r="A56" s="90"/>
      <c r="B56" s="91"/>
      <c r="C56" s="91"/>
      <c r="D56" s="91"/>
      <c r="E56" s="91"/>
      <c r="F56" s="91"/>
      <c r="G56" s="91"/>
      <c r="H56" s="91"/>
      <c r="I56" s="214" t="s">
        <v>63</v>
      </c>
      <c r="J56" s="92"/>
      <c r="K56" s="92"/>
      <c r="L56" s="91"/>
      <c r="M56" s="91"/>
      <c r="N56" s="91"/>
      <c r="O56" s="91"/>
      <c r="P56" s="93"/>
    </row>
    <row r="57" spans="1:16" ht="15" customHeight="1" thickBot="1" x14ac:dyDescent="0.3">
      <c r="A57" s="94">
        <v>0</v>
      </c>
      <c r="B57" s="95"/>
      <c r="C57" s="95">
        <v>0</v>
      </c>
      <c r="D57" s="95"/>
      <c r="E57" s="95">
        <v>0</v>
      </c>
      <c r="F57" s="95">
        <v>0</v>
      </c>
      <c r="G57" s="95"/>
      <c r="H57" s="95"/>
      <c r="I57" s="95"/>
      <c r="J57" s="96"/>
      <c r="K57" s="96"/>
      <c r="L57" s="95">
        <v>0</v>
      </c>
      <c r="M57" s="95">
        <v>0</v>
      </c>
      <c r="N57" s="95">
        <v>0</v>
      </c>
      <c r="O57" s="95">
        <v>0</v>
      </c>
      <c r="P57" s="97" t="s">
        <v>632</v>
      </c>
    </row>
    <row r="58" spans="1:16" ht="3.75" customHeight="1" thickBot="1" x14ac:dyDescent="0.3"/>
    <row r="59" spans="1:16" ht="15.75" customHeight="1" x14ac:dyDescent="0.25">
      <c r="A59" s="90"/>
      <c r="B59" s="91"/>
      <c r="C59" s="91"/>
      <c r="D59" s="91"/>
      <c r="E59" s="91"/>
      <c r="F59" s="91"/>
      <c r="G59" s="91"/>
      <c r="H59" s="91"/>
      <c r="I59" s="92" t="s">
        <v>64</v>
      </c>
      <c r="J59" s="92"/>
      <c r="K59" s="92"/>
      <c r="L59" s="91"/>
      <c r="M59" s="91"/>
      <c r="N59" s="91"/>
      <c r="O59" s="91"/>
      <c r="P59" s="93"/>
    </row>
    <row r="60" spans="1:16" ht="15.75" customHeight="1" x14ac:dyDescent="0.25">
      <c r="A60" s="305"/>
      <c r="B60" s="306"/>
      <c r="C60" s="306"/>
      <c r="D60" s="306"/>
      <c r="E60" s="306"/>
      <c r="F60" s="306"/>
      <c r="G60" s="306"/>
      <c r="H60" s="306"/>
      <c r="I60" s="307"/>
      <c r="J60" s="307"/>
      <c r="K60" s="307"/>
      <c r="L60" s="306"/>
      <c r="M60" s="306"/>
      <c r="N60" s="306"/>
      <c r="O60" s="306"/>
      <c r="P60" s="308"/>
    </row>
    <row r="61" spans="1:16" ht="15.75" customHeight="1" x14ac:dyDescent="0.25">
      <c r="A61" s="9">
        <v>0</v>
      </c>
      <c r="C61" s="1">
        <v>0</v>
      </c>
      <c r="D61" s="1">
        <v>0</v>
      </c>
      <c r="E61" s="1">
        <v>0</v>
      </c>
      <c r="F61" s="1">
        <v>0</v>
      </c>
      <c r="J61" s="3" t="s">
        <v>314</v>
      </c>
      <c r="K61" s="3" t="s">
        <v>100</v>
      </c>
      <c r="L61" s="1">
        <v>0</v>
      </c>
      <c r="M61" s="1">
        <v>0</v>
      </c>
      <c r="N61" s="1">
        <v>0</v>
      </c>
      <c r="O61" s="1">
        <v>0</v>
      </c>
      <c r="P61" s="10"/>
    </row>
    <row r="62" spans="1:16" ht="15.75" customHeight="1" x14ac:dyDescent="0.25">
      <c r="A62" s="98">
        <v>0</v>
      </c>
      <c r="B62" s="99"/>
      <c r="C62" s="99">
        <v>0</v>
      </c>
      <c r="D62" s="99">
        <v>0</v>
      </c>
      <c r="E62" s="99">
        <v>0</v>
      </c>
      <c r="F62" s="99">
        <v>0</v>
      </c>
      <c r="G62" s="99"/>
      <c r="H62" s="99"/>
      <c r="I62" s="99"/>
      <c r="J62" s="100" t="s">
        <v>315</v>
      </c>
      <c r="K62" s="100" t="s">
        <v>101</v>
      </c>
      <c r="L62" s="99">
        <v>58900</v>
      </c>
      <c r="M62" s="99">
        <v>58900</v>
      </c>
      <c r="N62" s="99">
        <v>58900</v>
      </c>
      <c r="O62" s="99">
        <v>100000</v>
      </c>
      <c r="P62" s="101"/>
    </row>
    <row r="63" spans="1:16" ht="15.75" customHeight="1" x14ac:dyDescent="0.25">
      <c r="A63" s="9">
        <v>0</v>
      </c>
      <c r="C63" s="1">
        <v>0</v>
      </c>
      <c r="D63" s="1">
        <v>25000</v>
      </c>
      <c r="E63" s="1">
        <v>25000</v>
      </c>
      <c r="F63" s="1">
        <v>25000</v>
      </c>
      <c r="J63" s="3" t="s">
        <v>854</v>
      </c>
      <c r="K63" s="3" t="s">
        <v>853</v>
      </c>
      <c r="L63" s="1">
        <v>0</v>
      </c>
      <c r="M63" s="1">
        <v>0</v>
      </c>
      <c r="N63" s="1">
        <v>0</v>
      </c>
      <c r="O63" s="1">
        <v>0</v>
      </c>
      <c r="P63" s="10"/>
    </row>
    <row r="64" spans="1:16" ht="15" customHeight="1" thickBot="1" x14ac:dyDescent="0.3">
      <c r="A64" s="94">
        <f>SUM(A61:A62)</f>
        <v>0</v>
      </c>
      <c r="B64" s="95"/>
      <c r="C64" s="95">
        <f>SUM(C61:C62)</f>
        <v>0</v>
      </c>
      <c r="D64" s="95">
        <f>SUM(D61:D63)</f>
        <v>25000</v>
      </c>
      <c r="E64" s="95">
        <f>SUM(E61:E63)</f>
        <v>25000</v>
      </c>
      <c r="F64" s="95">
        <f>SUM(F61:F63)</f>
        <v>25000</v>
      </c>
      <c r="G64" s="95"/>
      <c r="H64" s="95"/>
      <c r="I64" s="95"/>
      <c r="J64" s="96"/>
      <c r="K64" s="96"/>
      <c r="L64" s="95">
        <f>SUM(L61:L63)</f>
        <v>58900</v>
      </c>
      <c r="M64" s="95">
        <f>SUM(M61:M63)</f>
        <v>58900</v>
      </c>
      <c r="N64" s="95">
        <f>SUM(N61:N63)</f>
        <v>58900</v>
      </c>
      <c r="O64" s="95">
        <f>SUM(O61:O63)</f>
        <v>100000</v>
      </c>
      <c r="P64" s="97" t="s">
        <v>596</v>
      </c>
    </row>
    <row r="65" spans="1:16" ht="4.1500000000000004" customHeight="1" thickBot="1" x14ac:dyDescent="0.3"/>
    <row r="66" spans="1:16" ht="15.75" customHeight="1" x14ac:dyDescent="0.25">
      <c r="A66" s="90"/>
      <c r="B66" s="91"/>
      <c r="C66" s="91"/>
      <c r="D66" s="91"/>
      <c r="E66" s="91"/>
      <c r="F66" s="91"/>
      <c r="G66" s="91"/>
      <c r="H66" s="91"/>
      <c r="I66" s="92" t="s">
        <v>65</v>
      </c>
      <c r="J66" s="92"/>
      <c r="K66" s="92"/>
      <c r="L66" s="91"/>
      <c r="M66" s="91"/>
      <c r="N66" s="91"/>
      <c r="O66" s="91"/>
      <c r="P66" s="93"/>
    </row>
    <row r="67" spans="1:16" ht="15.75" customHeight="1" x14ac:dyDescent="0.25">
      <c r="A67" s="9"/>
      <c r="J67" s="3" t="s">
        <v>316</v>
      </c>
      <c r="K67" s="3" t="s">
        <v>105</v>
      </c>
      <c r="L67" s="1">
        <v>0</v>
      </c>
      <c r="M67" s="1">
        <v>0</v>
      </c>
      <c r="N67" s="1">
        <v>0</v>
      </c>
      <c r="O67" s="1">
        <v>4249.6899999999996</v>
      </c>
      <c r="P67" s="10"/>
    </row>
    <row r="68" spans="1:16" ht="15.75" customHeight="1" x14ac:dyDescent="0.25">
      <c r="A68" s="9"/>
      <c r="J68" s="3" t="s">
        <v>1109</v>
      </c>
      <c r="K68" s="3" t="s">
        <v>1082</v>
      </c>
      <c r="O68" s="1">
        <v>0</v>
      </c>
      <c r="P68" s="10"/>
    </row>
    <row r="69" spans="1:16" ht="15" customHeight="1" thickBot="1" x14ac:dyDescent="0.3">
      <c r="A69" s="94">
        <f>SUM(A66)</f>
        <v>0</v>
      </c>
      <c r="B69" s="95"/>
      <c r="C69" s="95">
        <f>SUM(C66)</f>
        <v>0</v>
      </c>
      <c r="D69" s="95"/>
      <c r="E69" s="95">
        <f>SUM(E66)</f>
        <v>0</v>
      </c>
      <c r="F69" s="95">
        <f>SUM(F66)</f>
        <v>0</v>
      </c>
      <c r="G69" s="95"/>
      <c r="H69" s="95"/>
      <c r="I69" s="95"/>
      <c r="J69" s="96"/>
      <c r="K69" s="96"/>
      <c r="L69" s="95">
        <f>SUM(L66)</f>
        <v>0</v>
      </c>
      <c r="M69" s="95">
        <f>SUM(M66)</f>
        <v>0</v>
      </c>
      <c r="N69" s="95">
        <f>SUM(N66)</f>
        <v>0</v>
      </c>
      <c r="O69" s="95">
        <f>SUM(O67:O68)</f>
        <v>4249.6899999999996</v>
      </c>
      <c r="P69" s="97" t="s">
        <v>603</v>
      </c>
    </row>
    <row r="70" spans="1:16" ht="4.1500000000000004" customHeight="1" thickBot="1" x14ac:dyDescent="0.3"/>
    <row r="71" spans="1:16" ht="15.75" customHeight="1" x14ac:dyDescent="0.25">
      <c r="A71" s="90"/>
      <c r="B71" s="91"/>
      <c r="C71" s="91"/>
      <c r="D71" s="91"/>
      <c r="E71" s="91"/>
      <c r="F71" s="91"/>
      <c r="G71" s="91"/>
      <c r="H71" s="91"/>
      <c r="I71" s="92" t="s">
        <v>67</v>
      </c>
      <c r="J71" s="92"/>
      <c r="K71" s="92"/>
      <c r="L71" s="91"/>
      <c r="M71" s="91"/>
      <c r="N71" s="91"/>
      <c r="O71" s="91"/>
      <c r="P71" s="93"/>
    </row>
    <row r="72" spans="1:16" ht="15" customHeight="1" thickBot="1" x14ac:dyDescent="0.3">
      <c r="A72" s="94">
        <v>0</v>
      </c>
      <c r="B72" s="95"/>
      <c r="C72" s="95">
        <v>0</v>
      </c>
      <c r="D72" s="95"/>
      <c r="E72" s="95">
        <v>0</v>
      </c>
      <c r="F72" s="95">
        <v>0</v>
      </c>
      <c r="G72" s="95"/>
      <c r="H72" s="95"/>
      <c r="I72" s="95"/>
      <c r="J72" s="96"/>
      <c r="K72" s="96"/>
      <c r="L72" s="95">
        <v>0</v>
      </c>
      <c r="M72" s="95">
        <v>0</v>
      </c>
      <c r="N72" s="95">
        <v>0</v>
      </c>
      <c r="O72" s="95">
        <v>0</v>
      </c>
      <c r="P72" s="97" t="s">
        <v>604</v>
      </c>
    </row>
    <row r="73" spans="1:16" ht="3" customHeight="1" thickBot="1" x14ac:dyDescent="0.3"/>
    <row r="74" spans="1:16" ht="15" customHeight="1" thickBot="1" x14ac:dyDescent="0.3">
      <c r="A74" s="59">
        <f>SUM(A41,A72,A69,A64,A57,A50,A54)</f>
        <v>0</v>
      </c>
      <c r="B74" s="60"/>
      <c r="C74" s="60">
        <f>SUM(C41,C72,C69,C64,C57,C50,C54)</f>
        <v>13047.86</v>
      </c>
      <c r="D74" s="60">
        <f>SUM(D41,D72,D69,D64,D57,D50,D54)</f>
        <v>29826.61</v>
      </c>
      <c r="E74" s="60">
        <f>SUM(E41,E72,E69,E64,E57,E50,E54)</f>
        <v>64500</v>
      </c>
      <c r="F74" s="60">
        <f>SUM(F41,F72,F69,F64,F57,F50,F54)</f>
        <v>64500</v>
      </c>
      <c r="G74" s="60"/>
      <c r="H74" s="60"/>
      <c r="I74" s="60"/>
      <c r="J74" s="61"/>
      <c r="K74" s="61"/>
      <c r="L74" s="60">
        <f>SUM(L41,L72,L69,L64,L57,L50,L54)</f>
        <v>96700</v>
      </c>
      <c r="M74" s="60">
        <f>SUM(M41,M72,M69,M64,M57,M50,M54)</f>
        <v>96700</v>
      </c>
      <c r="N74" s="60">
        <f>SUM(N41,N72,N69,N64,N57,N50,N54)</f>
        <v>96700</v>
      </c>
      <c r="O74" s="60">
        <f>SUM(O41,O72,O69,O64,O57,O50,O54)</f>
        <v>129949.69</v>
      </c>
      <c r="P74" s="62" t="s">
        <v>653</v>
      </c>
    </row>
    <row r="75" spans="1:16" ht="3" customHeight="1" thickBot="1" x14ac:dyDescent="0.3"/>
    <row r="76" spans="1:16" ht="15" customHeight="1" thickBot="1" x14ac:dyDescent="0.3">
      <c r="A76" s="59">
        <f>A36-A74</f>
        <v>76709.579999999987</v>
      </c>
      <c r="B76" s="60"/>
      <c r="C76" s="60">
        <f>C36-C74</f>
        <v>106205.58</v>
      </c>
      <c r="D76" s="60">
        <f>D36-D74</f>
        <v>104949.68999999999</v>
      </c>
      <c r="E76" s="60">
        <f>E36-E74</f>
        <v>17610</v>
      </c>
      <c r="F76" s="60">
        <f>F36-F74</f>
        <v>17610</v>
      </c>
      <c r="G76" s="60"/>
      <c r="H76" s="60"/>
      <c r="I76" s="60"/>
      <c r="J76" s="61"/>
      <c r="K76" s="61"/>
      <c r="L76" s="60">
        <f>L36-L74</f>
        <v>6100</v>
      </c>
      <c r="M76" s="60">
        <f>M36-M74</f>
        <v>6100</v>
      </c>
      <c r="N76" s="60">
        <f>N36-N74</f>
        <v>6100</v>
      </c>
      <c r="O76" s="60">
        <f>O36-O74</f>
        <v>0</v>
      </c>
      <c r="P76" s="62" t="s">
        <v>606</v>
      </c>
    </row>
    <row r="77" spans="1:16" ht="15.75" customHeight="1" x14ac:dyDescent="0.25"/>
    <row r="78" spans="1:16" ht="15.75" customHeight="1" x14ac:dyDescent="0.25"/>
    <row r="79" spans="1:16" ht="15.75" customHeight="1" x14ac:dyDescent="0.25"/>
    <row r="80" spans="1:1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printOptions headings="1"/>
  <pageMargins left="0.2" right="0.2" top="0.25" bottom="0.2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P1010"/>
  <sheetViews>
    <sheetView zoomScale="85" zoomScaleNormal="85" workbookViewId="0">
      <pane ySplit="3" topLeftCell="A4" activePane="bottomLeft" state="frozen"/>
      <selection pane="bottomLeft"/>
    </sheetView>
  </sheetViews>
  <sheetFormatPr defaultColWidth="14.42578125" defaultRowHeight="15" customHeight="1" x14ac:dyDescent="0.25"/>
  <cols>
    <col min="1" max="1" width="16.7109375" style="1" bestFit="1" customWidth="1"/>
    <col min="2" max="2" width="17.5703125" style="1" customWidth="1"/>
    <col min="3" max="3" width="16.7109375" style="1" customWidth="1"/>
    <col min="4" max="4" width="17.28515625" style="1" hidden="1" customWidth="1"/>
    <col min="5" max="6" width="17" style="1" customWidth="1"/>
    <col min="7" max="9" width="0.140625" style="1" customWidth="1"/>
    <col min="10" max="10" width="14.28515625" style="3" customWidth="1"/>
    <col min="11" max="11" width="52.28515625" style="3" customWidth="1"/>
    <col min="12" max="15" width="17" style="1" customWidth="1"/>
    <col min="16" max="16" width="50" style="3" bestFit="1" customWidth="1"/>
    <col min="17" max="35" width="8.7109375" style="3" customWidth="1"/>
    <col min="36" max="16384" width="14.42578125" style="3"/>
  </cols>
  <sheetData>
    <row r="1" spans="1:16" ht="15.75" x14ac:dyDescent="0.25">
      <c r="A1" s="229" t="s">
        <v>676</v>
      </c>
      <c r="B1" s="230" t="s">
        <v>994</v>
      </c>
      <c r="C1" s="230" t="s">
        <v>1018</v>
      </c>
      <c r="D1" s="449" t="s">
        <v>1034</v>
      </c>
      <c r="E1" s="230" t="s">
        <v>678</v>
      </c>
      <c r="F1" s="230" t="s">
        <v>924</v>
      </c>
      <c r="G1" s="231" t="s">
        <v>0</v>
      </c>
      <c r="H1" s="230"/>
      <c r="I1" s="230"/>
      <c r="J1" s="231"/>
      <c r="K1" s="231"/>
      <c r="L1" s="230" t="s">
        <v>601</v>
      </c>
      <c r="M1" s="230" t="s">
        <v>919</v>
      </c>
      <c r="N1" s="230" t="s">
        <v>918</v>
      </c>
      <c r="O1" s="230" t="s">
        <v>924</v>
      </c>
      <c r="P1" s="232"/>
    </row>
    <row r="2" spans="1:16" ht="3" customHeight="1" x14ac:dyDescent="0.25">
      <c r="A2" s="233"/>
      <c r="B2" s="89"/>
      <c r="C2" s="89"/>
      <c r="D2" s="450"/>
      <c r="E2" s="89"/>
      <c r="F2" s="89"/>
      <c r="G2" s="89"/>
      <c r="H2" s="89"/>
      <c r="I2" s="89"/>
      <c r="J2" s="88"/>
      <c r="K2" s="88"/>
      <c r="L2" s="89"/>
      <c r="M2" s="89"/>
      <c r="N2" s="89"/>
      <c r="O2" s="89"/>
      <c r="P2" s="234"/>
    </row>
    <row r="3" spans="1:16" ht="16.5" thickBot="1" x14ac:dyDescent="0.3">
      <c r="A3" s="235" t="s">
        <v>602</v>
      </c>
      <c r="B3" s="236" t="s">
        <v>602</v>
      </c>
      <c r="C3" s="236" t="s">
        <v>677</v>
      </c>
      <c r="D3" s="451" t="s">
        <v>1033</v>
      </c>
      <c r="E3" s="236" t="s">
        <v>730</v>
      </c>
      <c r="F3" s="236" t="s">
        <v>730</v>
      </c>
      <c r="G3" s="237" t="s">
        <v>706</v>
      </c>
      <c r="H3" s="236"/>
      <c r="I3" s="236"/>
      <c r="J3" s="238"/>
      <c r="K3" s="238"/>
      <c r="L3" s="236" t="s">
        <v>775</v>
      </c>
      <c r="M3" s="236" t="s">
        <v>775</v>
      </c>
      <c r="N3" s="236" t="s">
        <v>775</v>
      </c>
      <c r="O3" s="236" t="s">
        <v>775</v>
      </c>
      <c r="P3" s="239"/>
    </row>
    <row r="4" spans="1:16" ht="3" customHeight="1" thickBot="1" x14ac:dyDescent="0.3"/>
    <row r="5" spans="1:16" ht="16.5" thickBot="1" x14ac:dyDescent="0.3">
      <c r="A5" s="241"/>
      <c r="B5" s="242"/>
      <c r="C5" s="242"/>
      <c r="D5" s="242"/>
      <c r="E5" s="242"/>
      <c r="F5" s="242"/>
      <c r="G5" s="242"/>
      <c r="H5" s="32" t="s">
        <v>171</v>
      </c>
      <c r="I5" s="242"/>
      <c r="J5" s="32"/>
      <c r="K5" s="32"/>
      <c r="L5" s="242"/>
      <c r="M5" s="242"/>
      <c r="N5" s="242"/>
      <c r="O5" s="242"/>
      <c r="P5" s="243"/>
    </row>
    <row r="6" spans="1:16" ht="3" customHeight="1" thickBot="1" x14ac:dyDescent="0.3"/>
    <row r="7" spans="1:16" ht="15.75" customHeight="1" x14ac:dyDescent="0.25">
      <c r="A7" s="15"/>
      <c r="B7" s="17"/>
      <c r="C7" s="17"/>
      <c r="D7" s="17"/>
      <c r="E7" s="17"/>
      <c r="F7" s="17"/>
      <c r="G7" s="17"/>
      <c r="H7" s="17"/>
      <c r="I7" s="16" t="s">
        <v>1</v>
      </c>
      <c r="J7" s="16"/>
      <c r="K7" s="16"/>
      <c r="L7" s="17"/>
      <c r="M7" s="17"/>
      <c r="N7" s="17"/>
      <c r="O7" s="17"/>
      <c r="P7" s="18"/>
    </row>
    <row r="8" spans="1:16" ht="15.75" x14ac:dyDescent="0.25">
      <c r="A8" s="9">
        <v>384276.39</v>
      </c>
      <c r="B8" s="1">
        <f>251382+496+185</f>
        <v>252063</v>
      </c>
      <c r="C8" s="1">
        <f>B128</f>
        <v>512021</v>
      </c>
      <c r="D8" s="1">
        <f>C128</f>
        <v>441792.55000000005</v>
      </c>
      <c r="E8" s="1">
        <v>275000</v>
      </c>
      <c r="F8" s="1">
        <v>275000</v>
      </c>
      <c r="J8" s="3" t="s">
        <v>460</v>
      </c>
      <c r="K8" s="3" t="s">
        <v>2</v>
      </c>
      <c r="L8" s="1">
        <v>226150</v>
      </c>
      <c r="M8" s="1">
        <v>226150</v>
      </c>
      <c r="N8" s="1">
        <v>226150</v>
      </c>
      <c r="O8" s="1">
        <f>D128</f>
        <v>457058.76000000024</v>
      </c>
      <c r="P8" s="10"/>
    </row>
    <row r="9" spans="1:16" ht="15" customHeight="1" x14ac:dyDescent="0.25">
      <c r="A9" s="244">
        <v>169168.87</v>
      </c>
      <c r="B9" s="245">
        <v>169168</v>
      </c>
      <c r="C9" s="245">
        <v>0</v>
      </c>
      <c r="D9" s="245"/>
      <c r="E9" s="245">
        <v>213384.81</v>
      </c>
      <c r="F9" s="245">
        <v>213384.81</v>
      </c>
      <c r="G9" s="245"/>
      <c r="H9" s="245"/>
      <c r="I9" s="245"/>
      <c r="J9" s="246" t="s">
        <v>635</v>
      </c>
      <c r="K9" s="246" t="s">
        <v>634</v>
      </c>
      <c r="L9" s="245">
        <v>0</v>
      </c>
      <c r="M9" s="245">
        <v>0</v>
      </c>
      <c r="N9" s="245">
        <v>0</v>
      </c>
      <c r="O9" s="245">
        <v>0</v>
      </c>
      <c r="P9" s="247"/>
    </row>
    <row r="10" spans="1:16" ht="15" customHeight="1" thickBot="1" x14ac:dyDescent="0.3">
      <c r="A10" s="11">
        <f t="shared" ref="A10:F10" si="0">SUM(A8:A9)</f>
        <v>553445.26</v>
      </c>
      <c r="B10" s="13">
        <f t="shared" si="0"/>
        <v>421231</v>
      </c>
      <c r="C10" s="13">
        <f t="shared" si="0"/>
        <v>512021</v>
      </c>
      <c r="D10" s="13">
        <f t="shared" si="0"/>
        <v>441792.55000000005</v>
      </c>
      <c r="E10" s="13">
        <f t="shared" si="0"/>
        <v>488384.81</v>
      </c>
      <c r="F10" s="13">
        <f t="shared" si="0"/>
        <v>488384.81</v>
      </c>
      <c r="G10" s="13"/>
      <c r="H10" s="13"/>
      <c r="I10" s="13"/>
      <c r="J10" s="12"/>
      <c r="K10" s="12"/>
      <c r="L10" s="13">
        <f>SUM(L8:L9)</f>
        <v>226150</v>
      </c>
      <c r="M10" s="13">
        <f>SUM(M8:M9)</f>
        <v>226150</v>
      </c>
      <c r="N10" s="13">
        <f>SUM(N8:N9)</f>
        <v>226150</v>
      </c>
      <c r="O10" s="13">
        <f>SUM(O8:O9)</f>
        <v>457058.76000000024</v>
      </c>
      <c r="P10" s="14" t="s">
        <v>618</v>
      </c>
    </row>
    <row r="11" spans="1:16" ht="3" customHeight="1" thickBot="1" x14ac:dyDescent="0.3"/>
    <row r="12" spans="1:16" ht="15.75" x14ac:dyDescent="0.25">
      <c r="A12" s="15"/>
      <c r="B12" s="427" t="s">
        <v>1010</v>
      </c>
      <c r="C12" s="17"/>
      <c r="D12" s="17"/>
      <c r="E12" s="17"/>
      <c r="F12" s="17"/>
      <c r="G12" s="17"/>
      <c r="H12" s="17"/>
      <c r="I12" s="16" t="s">
        <v>3</v>
      </c>
      <c r="J12" s="16"/>
      <c r="K12" s="16"/>
      <c r="L12" s="17"/>
      <c r="M12" s="17"/>
      <c r="N12" s="17"/>
      <c r="O12" s="17"/>
      <c r="P12" s="18"/>
    </row>
    <row r="13" spans="1:16" ht="15.75" x14ac:dyDescent="0.25">
      <c r="A13" s="9">
        <v>293.33999999999997</v>
      </c>
      <c r="B13" s="1">
        <v>9469</v>
      </c>
      <c r="C13" s="1">
        <v>3393.71</v>
      </c>
      <c r="E13" s="1">
        <v>1000</v>
      </c>
      <c r="F13" s="1">
        <v>1000</v>
      </c>
      <c r="J13" s="3" t="s">
        <v>461</v>
      </c>
      <c r="K13" s="3" t="s">
        <v>4</v>
      </c>
      <c r="L13" s="1">
        <v>1000</v>
      </c>
      <c r="M13" s="1">
        <v>1000</v>
      </c>
      <c r="N13" s="1">
        <v>1000</v>
      </c>
      <c r="O13" s="1">
        <v>1000</v>
      </c>
      <c r="P13" s="10"/>
    </row>
    <row r="14" spans="1:16" ht="15.75" x14ac:dyDescent="0.25">
      <c r="A14" s="244">
        <v>7990.13</v>
      </c>
      <c r="B14" s="245"/>
      <c r="C14" s="245">
        <v>0</v>
      </c>
      <c r="D14" s="245"/>
      <c r="E14" s="245">
        <v>4000</v>
      </c>
      <c r="F14" s="245">
        <v>4000</v>
      </c>
      <c r="G14" s="245"/>
      <c r="H14" s="245"/>
      <c r="I14" s="245"/>
      <c r="J14" s="246" t="s">
        <v>462</v>
      </c>
      <c r="K14" s="246" t="s">
        <v>98</v>
      </c>
      <c r="L14" s="245">
        <v>3000</v>
      </c>
      <c r="M14" s="245">
        <v>3000</v>
      </c>
      <c r="N14" s="245">
        <v>3000</v>
      </c>
      <c r="O14" s="245">
        <v>18000</v>
      </c>
      <c r="P14" s="247"/>
    </row>
    <row r="15" spans="1:16" ht="15.75" x14ac:dyDescent="0.25">
      <c r="A15" s="9">
        <v>380897.19</v>
      </c>
      <c r="B15" s="420" t="s">
        <v>1003</v>
      </c>
      <c r="C15" s="1">
        <v>900</v>
      </c>
      <c r="D15" s="1">
        <v>3220</v>
      </c>
      <c r="E15" s="1">
        <v>10000</v>
      </c>
      <c r="F15" s="1">
        <v>10000</v>
      </c>
      <c r="J15" s="3" t="s">
        <v>465</v>
      </c>
      <c r="K15" s="3" t="s">
        <v>108</v>
      </c>
      <c r="L15" s="1">
        <v>3000</v>
      </c>
      <c r="M15" s="1">
        <v>3000</v>
      </c>
      <c r="N15" s="1">
        <v>3000</v>
      </c>
      <c r="O15" s="1">
        <v>3200</v>
      </c>
      <c r="P15" s="10"/>
    </row>
    <row r="16" spans="1:16" ht="15.75" x14ac:dyDescent="0.25">
      <c r="A16" s="244">
        <v>0</v>
      </c>
      <c r="B16" s="245">
        <v>293</v>
      </c>
      <c r="C16" s="245">
        <v>3195.26</v>
      </c>
      <c r="D16" s="245"/>
      <c r="E16" s="245">
        <v>21000</v>
      </c>
      <c r="F16" s="245">
        <v>21000</v>
      </c>
      <c r="G16" s="245"/>
      <c r="H16" s="245"/>
      <c r="I16" s="245"/>
      <c r="J16" s="246" t="s">
        <v>464</v>
      </c>
      <c r="K16" s="246" t="s">
        <v>107</v>
      </c>
      <c r="L16" s="245">
        <v>2000</v>
      </c>
      <c r="M16" s="245">
        <v>2000</v>
      </c>
      <c r="N16" s="245">
        <v>2000</v>
      </c>
      <c r="O16" s="245">
        <v>1650</v>
      </c>
      <c r="P16" s="247"/>
    </row>
    <row r="17" spans="1:16" ht="15.75" x14ac:dyDescent="0.25">
      <c r="A17" s="9">
        <v>38070.97</v>
      </c>
      <c r="C17" s="1">
        <v>49236.6</v>
      </c>
      <c r="D17" s="1">
        <v>50386.87</v>
      </c>
      <c r="E17" s="1">
        <v>45000</v>
      </c>
      <c r="F17" s="1">
        <v>45000</v>
      </c>
      <c r="J17" s="3" t="s">
        <v>466</v>
      </c>
      <c r="K17" s="3" t="s">
        <v>109</v>
      </c>
      <c r="L17" s="1">
        <v>0</v>
      </c>
      <c r="M17" s="1">
        <v>0</v>
      </c>
      <c r="N17" s="1">
        <v>0</v>
      </c>
      <c r="O17" s="1">
        <v>4118</v>
      </c>
      <c r="P17" s="10" t="s">
        <v>1077</v>
      </c>
    </row>
    <row r="18" spans="1:16" ht="15.75" x14ac:dyDescent="0.25">
      <c r="A18" s="244">
        <v>38400</v>
      </c>
      <c r="B18" s="245"/>
      <c r="C18" s="245">
        <v>0</v>
      </c>
      <c r="D18" s="245"/>
      <c r="E18" s="245">
        <v>10000</v>
      </c>
      <c r="F18" s="245">
        <v>10000</v>
      </c>
      <c r="G18" s="245"/>
      <c r="H18" s="245"/>
      <c r="I18" s="245"/>
      <c r="J18" s="246" t="s">
        <v>467</v>
      </c>
      <c r="K18" s="246" t="s">
        <v>110</v>
      </c>
      <c r="L18" s="245">
        <v>1000</v>
      </c>
      <c r="M18" s="245">
        <v>1000</v>
      </c>
      <c r="N18" s="245">
        <v>1000</v>
      </c>
      <c r="O18" s="245">
        <v>0</v>
      </c>
      <c r="P18" s="247"/>
    </row>
    <row r="19" spans="1:16" ht="15.75" x14ac:dyDescent="0.25">
      <c r="A19" s="9">
        <v>0</v>
      </c>
      <c r="B19" s="1">
        <v>452349</v>
      </c>
      <c r="C19" s="1">
        <v>339374.07</v>
      </c>
      <c r="D19" s="1">
        <v>338208.67</v>
      </c>
      <c r="E19" s="1">
        <v>310000</v>
      </c>
      <c r="F19" s="1">
        <v>310000</v>
      </c>
      <c r="J19" s="3" t="s">
        <v>463</v>
      </c>
      <c r="K19" s="3" t="s">
        <v>106</v>
      </c>
      <c r="L19" s="1">
        <v>400000</v>
      </c>
      <c r="M19" s="1">
        <v>400000</v>
      </c>
      <c r="N19" s="1">
        <v>400000</v>
      </c>
      <c r="O19" s="1">
        <v>465000</v>
      </c>
      <c r="P19" s="10" t="s">
        <v>1068</v>
      </c>
    </row>
    <row r="20" spans="1:16" ht="15" customHeight="1" thickBot="1" x14ac:dyDescent="0.3">
      <c r="A20" s="11">
        <f>SUM(A13:A19)</f>
        <v>465651.63</v>
      </c>
      <c r="B20" s="13">
        <f>B13+B16+B19</f>
        <v>462111</v>
      </c>
      <c r="C20" s="13">
        <f>SUM(C13:C19)</f>
        <v>396099.64</v>
      </c>
      <c r="D20" s="13">
        <f>SUM(D13:D19)</f>
        <v>391815.54</v>
      </c>
      <c r="E20" s="13">
        <f>SUM(E13:E19)</f>
        <v>401000</v>
      </c>
      <c r="F20" s="13">
        <f>SUM(F13:F19)</f>
        <v>401000</v>
      </c>
      <c r="G20" s="13"/>
      <c r="H20" s="13"/>
      <c r="I20" s="13"/>
      <c r="J20" s="12"/>
      <c r="K20" s="12"/>
      <c r="L20" s="13">
        <f>SUM(L13:L19)</f>
        <v>410000</v>
      </c>
      <c r="M20" s="13">
        <f>SUM(M13:M19)</f>
        <v>410000</v>
      </c>
      <c r="N20" s="13">
        <f>SUM(N13:N19)</f>
        <v>410000</v>
      </c>
      <c r="O20" s="13">
        <f>SUM(O13:O19)</f>
        <v>492968</v>
      </c>
      <c r="P20" s="14" t="s">
        <v>599</v>
      </c>
    </row>
    <row r="21" spans="1:16" ht="3" customHeight="1" thickBot="1" x14ac:dyDescent="0.3"/>
    <row r="22" spans="1:16" ht="15.75" x14ac:dyDescent="0.25">
      <c r="A22" s="15"/>
      <c r="B22" s="17"/>
      <c r="C22" s="17"/>
      <c r="D22" s="17"/>
      <c r="E22" s="17"/>
      <c r="F22" s="17"/>
      <c r="G22" s="17"/>
      <c r="H22" s="17"/>
      <c r="I22" s="16" t="s">
        <v>20</v>
      </c>
      <c r="J22" s="16"/>
      <c r="K22" s="16"/>
      <c r="L22" s="17"/>
      <c r="M22" s="17"/>
      <c r="N22" s="17"/>
      <c r="O22" s="17"/>
      <c r="P22" s="18"/>
    </row>
    <row r="23" spans="1:16" ht="15" customHeight="1" thickBot="1" x14ac:dyDescent="0.3">
      <c r="A23" s="11">
        <v>0</v>
      </c>
      <c r="B23" s="13"/>
      <c r="C23" s="13">
        <v>0</v>
      </c>
      <c r="D23" s="13"/>
      <c r="E23" s="13">
        <v>0</v>
      </c>
      <c r="F23" s="13">
        <v>0</v>
      </c>
      <c r="G23" s="13"/>
      <c r="H23" s="13"/>
      <c r="I23" s="13"/>
      <c r="J23" s="12"/>
      <c r="K23" s="12"/>
      <c r="L23" s="13">
        <v>0</v>
      </c>
      <c r="M23" s="13">
        <v>0</v>
      </c>
      <c r="N23" s="13">
        <v>0</v>
      </c>
      <c r="O23" s="13">
        <v>0</v>
      </c>
      <c r="P23" s="14" t="s">
        <v>598</v>
      </c>
    </row>
    <row r="24" spans="1:16" ht="3" customHeight="1" thickBot="1" x14ac:dyDescent="0.3"/>
    <row r="25" spans="1:16" ht="15.75" x14ac:dyDescent="0.25">
      <c r="A25" s="15"/>
      <c r="B25" s="17"/>
      <c r="C25" s="17"/>
      <c r="D25" s="17"/>
      <c r="E25" s="17"/>
      <c r="F25" s="17"/>
      <c r="G25" s="17"/>
      <c r="H25" s="17"/>
      <c r="I25" s="16" t="s">
        <v>23</v>
      </c>
      <c r="J25" s="16"/>
      <c r="K25" s="16"/>
      <c r="L25" s="17"/>
      <c r="M25" s="17"/>
      <c r="N25" s="17"/>
      <c r="O25" s="17"/>
      <c r="P25" s="18"/>
    </row>
    <row r="26" spans="1:16" ht="15" customHeight="1" thickBot="1" x14ac:dyDescent="0.3">
      <c r="A26" s="11">
        <v>0</v>
      </c>
      <c r="B26" s="13"/>
      <c r="C26" s="13">
        <v>0</v>
      </c>
      <c r="D26" s="13"/>
      <c r="E26" s="13">
        <v>0</v>
      </c>
      <c r="F26" s="13">
        <v>0</v>
      </c>
      <c r="G26" s="13"/>
      <c r="H26" s="13"/>
      <c r="I26" s="13"/>
      <c r="J26" s="12"/>
      <c r="K26" s="12"/>
      <c r="L26" s="13">
        <v>0</v>
      </c>
      <c r="M26" s="13">
        <v>0</v>
      </c>
      <c r="N26" s="13">
        <v>0</v>
      </c>
      <c r="O26" s="13">
        <v>0</v>
      </c>
      <c r="P26" s="14" t="s">
        <v>616</v>
      </c>
    </row>
    <row r="27" spans="1:16" ht="3" customHeight="1" thickBot="1" x14ac:dyDescent="0.3"/>
    <row r="28" spans="1:16" ht="15.75" customHeight="1" x14ac:dyDescent="0.25">
      <c r="A28" s="15"/>
      <c r="B28" s="17"/>
      <c r="C28" s="17"/>
      <c r="D28" s="17"/>
      <c r="E28" s="17"/>
      <c r="F28" s="17"/>
      <c r="G28" s="17"/>
      <c r="H28" s="17"/>
      <c r="I28" s="16" t="s">
        <v>24</v>
      </c>
      <c r="J28" s="16"/>
      <c r="K28" s="16"/>
      <c r="L28" s="17"/>
      <c r="M28" s="17"/>
      <c r="N28" s="17"/>
      <c r="O28" s="17"/>
      <c r="P28" s="18"/>
    </row>
    <row r="29" spans="1:16" ht="15.75" customHeight="1" x14ac:dyDescent="0.25">
      <c r="A29" s="9">
        <v>0</v>
      </c>
      <c r="C29" s="1">
        <v>0</v>
      </c>
      <c r="E29" s="1">
        <v>0</v>
      </c>
      <c r="F29" s="1">
        <v>0</v>
      </c>
      <c r="J29" s="3" t="s">
        <v>468</v>
      </c>
      <c r="K29" s="3" t="s">
        <v>892</v>
      </c>
      <c r="L29" s="1">
        <v>0</v>
      </c>
      <c r="M29" s="1">
        <v>0</v>
      </c>
      <c r="N29" s="1">
        <v>0</v>
      </c>
      <c r="O29" s="1">
        <v>125000</v>
      </c>
      <c r="P29" s="10"/>
    </row>
    <row r="30" spans="1:16" ht="15.75" customHeight="1" x14ac:dyDescent="0.25">
      <c r="A30" s="244">
        <v>0</v>
      </c>
      <c r="B30" s="245"/>
      <c r="C30" s="245">
        <v>0</v>
      </c>
      <c r="D30" s="245"/>
      <c r="E30" s="245">
        <v>0</v>
      </c>
      <c r="F30" s="245">
        <v>0</v>
      </c>
      <c r="G30" s="245"/>
      <c r="H30" s="245"/>
      <c r="I30" s="245"/>
      <c r="J30" s="246" t="s">
        <v>469</v>
      </c>
      <c r="K30" s="246" t="s">
        <v>111</v>
      </c>
      <c r="L30" s="245">
        <v>0</v>
      </c>
      <c r="M30" s="245">
        <v>0</v>
      </c>
      <c r="N30" s="245">
        <v>0</v>
      </c>
      <c r="O30" s="245">
        <v>0</v>
      </c>
      <c r="P30" s="247"/>
    </row>
    <row r="31" spans="1:16" ht="15" customHeight="1" thickBot="1" x14ac:dyDescent="0.3">
      <c r="A31" s="11">
        <v>0</v>
      </c>
      <c r="B31" s="13"/>
      <c r="C31" s="13">
        <v>0</v>
      </c>
      <c r="D31" s="13"/>
      <c r="E31" s="13">
        <v>0</v>
      </c>
      <c r="F31" s="13">
        <v>0</v>
      </c>
      <c r="G31" s="13"/>
      <c r="H31" s="13"/>
      <c r="I31" s="13"/>
      <c r="J31" s="12"/>
      <c r="K31" s="12"/>
      <c r="L31" s="13">
        <v>0</v>
      </c>
      <c r="M31" s="13">
        <v>0</v>
      </c>
      <c r="N31" s="13">
        <v>0</v>
      </c>
      <c r="O31" s="13">
        <f>SUM(O29:O30)</f>
        <v>125000</v>
      </c>
      <c r="P31" s="14" t="s">
        <v>596</v>
      </c>
    </row>
    <row r="32" spans="1:16" ht="3" customHeight="1" thickBot="1" x14ac:dyDescent="0.3"/>
    <row r="33" spans="1:16" ht="15.75" customHeight="1" x14ac:dyDescent="0.25">
      <c r="A33" s="15"/>
      <c r="B33" s="17"/>
      <c r="C33" s="17"/>
      <c r="D33" s="17"/>
      <c r="E33" s="17"/>
      <c r="F33" s="17"/>
      <c r="G33" s="17"/>
      <c r="H33" s="17"/>
      <c r="I33" s="16" t="s">
        <v>27</v>
      </c>
      <c r="J33" s="16"/>
      <c r="K33" s="16"/>
      <c r="L33" s="17"/>
      <c r="M33" s="17"/>
      <c r="N33" s="17"/>
      <c r="O33" s="17"/>
      <c r="P33" s="18"/>
    </row>
    <row r="34" spans="1:16" ht="15.75" customHeight="1" x14ac:dyDescent="0.25">
      <c r="A34" s="9">
        <v>0</v>
      </c>
      <c r="C34" s="1">
        <v>0</v>
      </c>
      <c r="E34" s="1">
        <v>0</v>
      </c>
      <c r="F34" s="1">
        <v>0</v>
      </c>
      <c r="J34" s="3" t="s">
        <v>470</v>
      </c>
      <c r="K34" s="3" t="s">
        <v>28</v>
      </c>
      <c r="L34" s="1">
        <v>0</v>
      </c>
      <c r="M34" s="1">
        <v>0</v>
      </c>
      <c r="N34" s="1">
        <v>0</v>
      </c>
      <c r="O34" s="1">
        <v>0</v>
      </c>
      <c r="P34" s="10"/>
    </row>
    <row r="35" spans="1:16" ht="15.75" customHeight="1" x14ac:dyDescent="0.25">
      <c r="A35" s="244">
        <v>0</v>
      </c>
      <c r="B35" s="245"/>
      <c r="C35" s="245">
        <v>345122</v>
      </c>
      <c r="D35" s="245">
        <v>3250556.7</v>
      </c>
      <c r="E35" s="245">
        <v>4100000</v>
      </c>
      <c r="F35" s="245">
        <v>4100000</v>
      </c>
      <c r="G35" s="245"/>
      <c r="H35" s="245"/>
      <c r="I35" s="245"/>
      <c r="J35" s="246" t="s">
        <v>707</v>
      </c>
      <c r="K35" s="246" t="s">
        <v>112</v>
      </c>
      <c r="L35" s="245">
        <v>700000</v>
      </c>
      <c r="M35" s="245">
        <v>700000</v>
      </c>
      <c r="N35" s="245">
        <v>700000</v>
      </c>
      <c r="O35" s="245">
        <v>500000</v>
      </c>
      <c r="P35" s="247"/>
    </row>
    <row r="36" spans="1:16" ht="15.75" customHeight="1" x14ac:dyDescent="0.25">
      <c r="A36" s="9">
        <v>0</v>
      </c>
      <c r="C36" s="1">
        <v>0</v>
      </c>
      <c r="E36" s="1">
        <v>25000</v>
      </c>
      <c r="F36" s="1">
        <v>25000</v>
      </c>
      <c r="J36" s="3" t="s">
        <v>471</v>
      </c>
      <c r="K36" s="3" t="s">
        <v>686</v>
      </c>
      <c r="L36" s="1">
        <v>0</v>
      </c>
      <c r="M36" s="1">
        <v>0</v>
      </c>
      <c r="N36" s="1">
        <v>0</v>
      </c>
      <c r="O36" s="1">
        <v>5000</v>
      </c>
      <c r="P36" s="10"/>
    </row>
    <row r="37" spans="1:16" ht="15.75" customHeight="1" x14ac:dyDescent="0.25">
      <c r="A37" s="244">
        <v>0</v>
      </c>
      <c r="B37" s="245"/>
      <c r="C37" s="245">
        <v>0</v>
      </c>
      <c r="D37" s="245"/>
      <c r="E37" s="245">
        <v>25000</v>
      </c>
      <c r="F37" s="245">
        <v>25000</v>
      </c>
      <c r="G37" s="245"/>
      <c r="H37" s="245"/>
      <c r="I37" s="245"/>
      <c r="J37" s="246" t="s">
        <v>727</v>
      </c>
      <c r="K37" s="246" t="s">
        <v>687</v>
      </c>
      <c r="L37" s="245">
        <v>0</v>
      </c>
      <c r="M37" s="245">
        <v>0</v>
      </c>
      <c r="N37" s="245">
        <v>0</v>
      </c>
      <c r="O37" s="245">
        <v>0</v>
      </c>
      <c r="P37" s="247"/>
    </row>
    <row r="38" spans="1:16" ht="15" customHeight="1" thickBot="1" x14ac:dyDescent="0.3">
      <c r="A38" s="11">
        <f>SUM(A34:A37)</f>
        <v>0</v>
      </c>
      <c r="B38" s="13"/>
      <c r="C38" s="13">
        <f>SUM(C34:C37)</f>
        <v>345122</v>
      </c>
      <c r="D38" s="13">
        <f>SUM(D35:D37)</f>
        <v>3250556.7</v>
      </c>
      <c r="E38" s="13">
        <f>SUM(E34:E37)</f>
        <v>4150000</v>
      </c>
      <c r="F38" s="13">
        <f>SUM(F34:F37)</f>
        <v>4150000</v>
      </c>
      <c r="G38" s="13"/>
      <c r="H38" s="13"/>
      <c r="I38" s="13"/>
      <c r="J38" s="12"/>
      <c r="K38" s="12"/>
      <c r="L38" s="13">
        <f>SUM(L34:L37)</f>
        <v>700000</v>
      </c>
      <c r="M38" s="13">
        <f>SUM(M34:M37)</f>
        <v>700000</v>
      </c>
      <c r="N38" s="13">
        <f>SUM(N34:N37)</f>
        <v>700000</v>
      </c>
      <c r="O38" s="13">
        <f>SUM(O34:O37)</f>
        <v>505000</v>
      </c>
      <c r="P38" s="14" t="s">
        <v>597</v>
      </c>
    </row>
    <row r="39" spans="1:16" ht="3" customHeight="1" thickBot="1" x14ac:dyDescent="0.3"/>
    <row r="40" spans="1:16" ht="15.75" customHeight="1" x14ac:dyDescent="0.25">
      <c r="A40" s="15"/>
      <c r="B40" s="17"/>
      <c r="C40" s="17"/>
      <c r="D40" s="17"/>
      <c r="E40" s="17"/>
      <c r="F40" s="17"/>
      <c r="G40" s="17"/>
      <c r="H40" s="17"/>
      <c r="I40" s="16" t="s">
        <v>29</v>
      </c>
      <c r="J40" s="16"/>
      <c r="K40" s="16"/>
      <c r="L40" s="17"/>
      <c r="M40" s="17"/>
      <c r="N40" s="17"/>
      <c r="O40" s="17"/>
      <c r="P40" s="18"/>
    </row>
    <row r="41" spans="1:16" ht="15" customHeight="1" thickBot="1" x14ac:dyDescent="0.3">
      <c r="A41" s="11">
        <v>0</v>
      </c>
      <c r="B41" s="13"/>
      <c r="C41" s="13">
        <v>0</v>
      </c>
      <c r="D41" s="13"/>
      <c r="E41" s="13">
        <v>0</v>
      </c>
      <c r="F41" s="13">
        <v>0</v>
      </c>
      <c r="G41" s="13"/>
      <c r="H41" s="13"/>
      <c r="I41" s="13"/>
      <c r="J41" s="12"/>
      <c r="K41" s="12"/>
      <c r="L41" s="13">
        <v>0</v>
      </c>
      <c r="M41" s="13">
        <v>0</v>
      </c>
      <c r="N41" s="13">
        <v>0</v>
      </c>
      <c r="O41" s="13">
        <v>0</v>
      </c>
      <c r="P41" s="14" t="s">
        <v>594</v>
      </c>
    </row>
    <row r="42" spans="1:16" ht="3" customHeight="1" thickBot="1" x14ac:dyDescent="0.3"/>
    <row r="43" spans="1:16" ht="15" customHeight="1" thickBot="1" x14ac:dyDescent="0.3">
      <c r="A43" s="28">
        <f t="shared" ref="A43:F43" si="1">SUM(A41,A38,A31,A26,A23,A20,A10)</f>
        <v>1019096.89</v>
      </c>
      <c r="B43" s="28">
        <f t="shared" si="1"/>
        <v>883342</v>
      </c>
      <c r="C43" s="30">
        <f t="shared" si="1"/>
        <v>1253242.6400000001</v>
      </c>
      <c r="D43" s="30">
        <f t="shared" si="1"/>
        <v>4084164.79</v>
      </c>
      <c r="E43" s="30">
        <f t="shared" si="1"/>
        <v>5039384.8099999996</v>
      </c>
      <c r="F43" s="30">
        <f t="shared" si="1"/>
        <v>5039384.8099999996</v>
      </c>
      <c r="G43" s="30"/>
      <c r="H43" s="30"/>
      <c r="I43" s="30"/>
      <c r="J43" s="29"/>
      <c r="K43" s="29"/>
      <c r="L43" s="30">
        <f>SUM(L41,L38,L31,L26,L23,L20,L10)</f>
        <v>1336150</v>
      </c>
      <c r="M43" s="30">
        <f>SUM(M41,M38,M31,M26,M23,M20,M10)</f>
        <v>1336150</v>
      </c>
      <c r="N43" s="30">
        <f>SUM(N41,N38,N31,N26,N23,N20,N10)</f>
        <v>1336150</v>
      </c>
      <c r="O43" s="30">
        <f>SUM(O41,O38,O31,O26,O23,O20,O10)</f>
        <v>1580026.7600000002</v>
      </c>
      <c r="P43" s="31" t="s">
        <v>595</v>
      </c>
    </row>
    <row r="44" spans="1:16" ht="3" customHeight="1" thickBot="1" x14ac:dyDescent="0.3"/>
    <row r="45" spans="1:16" ht="15.75" customHeight="1" thickBot="1" x14ac:dyDescent="0.3">
      <c r="A45" s="28"/>
      <c r="B45" s="30"/>
      <c r="C45" s="30"/>
      <c r="D45" s="30"/>
      <c r="E45" s="30"/>
      <c r="F45" s="30"/>
      <c r="G45" s="30"/>
      <c r="H45" s="29" t="s">
        <v>173</v>
      </c>
      <c r="I45" s="30"/>
      <c r="J45" s="29"/>
      <c r="K45" s="29"/>
      <c r="L45" s="30"/>
      <c r="M45" s="30"/>
      <c r="N45" s="30"/>
      <c r="O45" s="30"/>
      <c r="P45" s="31"/>
    </row>
    <row r="46" spans="1:16" ht="3" customHeight="1" thickBot="1" x14ac:dyDescent="0.3"/>
    <row r="47" spans="1:16" ht="15.75" x14ac:dyDescent="0.25">
      <c r="A47" s="15"/>
      <c r="B47" s="427" t="s">
        <v>998</v>
      </c>
      <c r="C47" s="17"/>
      <c r="D47" s="17"/>
      <c r="E47" s="17"/>
      <c r="F47" s="17"/>
      <c r="G47" s="17"/>
      <c r="H47" s="17"/>
      <c r="I47" s="16" t="s">
        <v>592</v>
      </c>
      <c r="J47" s="16"/>
      <c r="K47" s="16"/>
      <c r="L47" s="17"/>
      <c r="M47" s="17"/>
      <c r="N47" s="17"/>
      <c r="O47" s="17"/>
      <c r="P47" s="18"/>
    </row>
    <row r="48" spans="1:16" ht="16.5" customHeight="1" x14ac:dyDescent="0.25">
      <c r="A48" s="9">
        <v>2706.29</v>
      </c>
      <c r="B48" s="1">
        <v>94480</v>
      </c>
      <c r="C48" s="1">
        <v>76723.37</v>
      </c>
      <c r="D48" s="1">
        <v>87733.11</v>
      </c>
      <c r="E48" s="1">
        <v>75000</v>
      </c>
      <c r="F48" s="1">
        <v>75000</v>
      </c>
      <c r="J48" s="3" t="s">
        <v>844</v>
      </c>
      <c r="K48" s="3" t="s">
        <v>837</v>
      </c>
      <c r="L48" s="1">
        <v>103000</v>
      </c>
      <c r="M48" s="1">
        <v>103000</v>
      </c>
      <c r="N48" s="1">
        <v>103000</v>
      </c>
      <c r="O48" s="1">
        <v>100000</v>
      </c>
      <c r="P48" s="10"/>
    </row>
    <row r="49" spans="1:16" ht="15.75" customHeight="1" x14ac:dyDescent="0.25">
      <c r="A49" s="244">
        <v>0</v>
      </c>
      <c r="B49" s="245"/>
      <c r="C49" s="245">
        <v>0</v>
      </c>
      <c r="D49" s="245"/>
      <c r="E49" s="245">
        <v>0</v>
      </c>
      <c r="F49" s="245">
        <v>0</v>
      </c>
      <c r="G49" s="245"/>
      <c r="H49" s="245"/>
      <c r="I49" s="245"/>
      <c r="J49" s="246" t="s">
        <v>917</v>
      </c>
      <c r="K49" s="246" t="s">
        <v>59</v>
      </c>
      <c r="L49" s="245">
        <v>0</v>
      </c>
      <c r="M49" s="245">
        <v>4400</v>
      </c>
      <c r="N49" s="245">
        <v>4400</v>
      </c>
      <c r="O49" s="245">
        <v>300</v>
      </c>
      <c r="P49" s="322"/>
    </row>
    <row r="50" spans="1:16" ht="15" customHeight="1" x14ac:dyDescent="0.25">
      <c r="A50" s="9">
        <v>87442.3</v>
      </c>
      <c r="C50" s="1">
        <v>3505.39</v>
      </c>
      <c r="D50" s="1">
        <v>3914.94</v>
      </c>
      <c r="E50" s="1">
        <v>5000</v>
      </c>
      <c r="F50" s="1">
        <v>5000</v>
      </c>
      <c r="J50" s="3" t="s">
        <v>636</v>
      </c>
      <c r="K50" s="3" t="s">
        <v>607</v>
      </c>
      <c r="L50" s="1">
        <v>5000</v>
      </c>
      <c r="M50" s="1">
        <v>5000</v>
      </c>
      <c r="N50" s="1">
        <v>5000</v>
      </c>
      <c r="O50" s="1">
        <v>5000</v>
      </c>
      <c r="P50" s="10"/>
    </row>
    <row r="51" spans="1:16" ht="15" customHeight="1" x14ac:dyDescent="0.25">
      <c r="A51" s="244">
        <v>0</v>
      </c>
      <c r="B51" s="245"/>
      <c r="C51" s="245">
        <v>0</v>
      </c>
      <c r="D51" s="245"/>
      <c r="E51" s="245">
        <v>1500</v>
      </c>
      <c r="F51" s="245">
        <v>1500</v>
      </c>
      <c r="G51" s="245"/>
      <c r="H51" s="245"/>
      <c r="I51" s="245"/>
      <c r="J51" s="246" t="s">
        <v>637</v>
      </c>
      <c r="K51" s="246" t="s">
        <v>608</v>
      </c>
      <c r="L51" s="245">
        <v>10000</v>
      </c>
      <c r="M51" s="245">
        <v>10000</v>
      </c>
      <c r="N51" s="245">
        <v>10000</v>
      </c>
      <c r="O51" s="245">
        <v>5000</v>
      </c>
      <c r="P51" s="247"/>
    </row>
    <row r="52" spans="1:16" ht="15" customHeight="1" x14ac:dyDescent="0.25">
      <c r="A52" s="9">
        <v>0</v>
      </c>
      <c r="C52" s="1">
        <v>32536.61</v>
      </c>
      <c r="E52" s="1">
        <v>35000</v>
      </c>
      <c r="F52" s="1">
        <v>35000</v>
      </c>
      <c r="J52" s="3" t="s">
        <v>638</v>
      </c>
      <c r="K52" s="3" t="s">
        <v>609</v>
      </c>
      <c r="L52" s="1">
        <v>38300</v>
      </c>
      <c r="M52" s="1">
        <v>38300</v>
      </c>
      <c r="N52" s="1">
        <v>38300</v>
      </c>
      <c r="O52" s="1">
        <v>0</v>
      </c>
      <c r="P52" s="10" t="s">
        <v>983</v>
      </c>
    </row>
    <row r="53" spans="1:16" ht="15" customHeight="1" x14ac:dyDescent="0.25">
      <c r="A53" s="244">
        <v>3698.22</v>
      </c>
      <c r="B53" s="245"/>
      <c r="C53" s="245">
        <v>5887.51</v>
      </c>
      <c r="D53" s="245">
        <v>45360.82</v>
      </c>
      <c r="E53" s="245">
        <v>5000</v>
      </c>
      <c r="F53" s="245">
        <v>5000</v>
      </c>
      <c r="G53" s="245"/>
      <c r="H53" s="245"/>
      <c r="I53" s="245"/>
      <c r="J53" s="246" t="s">
        <v>639</v>
      </c>
      <c r="K53" s="246" t="s">
        <v>610</v>
      </c>
      <c r="L53" s="245">
        <v>7000</v>
      </c>
      <c r="M53" s="245">
        <v>7000</v>
      </c>
      <c r="N53" s="245">
        <v>7000</v>
      </c>
      <c r="O53" s="245">
        <v>60000</v>
      </c>
      <c r="P53" s="247"/>
    </row>
    <row r="54" spans="1:16" ht="15" customHeight="1" thickBot="1" x14ac:dyDescent="0.3">
      <c r="A54" s="11">
        <f t="shared" ref="A54:F54" si="2">SUM(A48:A53)</f>
        <v>93846.81</v>
      </c>
      <c r="B54" s="13">
        <f t="shared" si="2"/>
        <v>94480</v>
      </c>
      <c r="C54" s="13">
        <f t="shared" si="2"/>
        <v>118652.87999999999</v>
      </c>
      <c r="D54" s="13">
        <f t="shared" si="2"/>
        <v>137008.87</v>
      </c>
      <c r="E54" s="13">
        <f t="shared" si="2"/>
        <v>121500</v>
      </c>
      <c r="F54" s="13">
        <f t="shared" si="2"/>
        <v>121500</v>
      </c>
      <c r="G54" s="13"/>
      <c r="H54" s="13"/>
      <c r="I54" s="13"/>
      <c r="J54" s="12"/>
      <c r="K54" s="12"/>
      <c r="L54" s="13">
        <f>SUM(L48:L53)</f>
        <v>163300</v>
      </c>
      <c r="M54" s="13">
        <f>SUM(M48:M53)</f>
        <v>167700</v>
      </c>
      <c r="N54" s="13">
        <f>SUM(N48:N53)</f>
        <v>167700</v>
      </c>
      <c r="O54" s="13">
        <f>SUM(O48:O53)</f>
        <v>170300</v>
      </c>
      <c r="P54" s="14" t="s">
        <v>593</v>
      </c>
    </row>
    <row r="55" spans="1:16" ht="3" customHeight="1" thickBot="1" x14ac:dyDescent="0.3"/>
    <row r="56" spans="1:16" ht="15.75" customHeight="1" x14ac:dyDescent="0.25">
      <c r="A56" s="15"/>
      <c r="B56" s="427" t="s">
        <v>1006</v>
      </c>
      <c r="C56" s="17"/>
      <c r="D56" s="17"/>
      <c r="E56" s="17"/>
      <c r="F56" s="17"/>
      <c r="G56" s="17"/>
      <c r="H56" s="17"/>
      <c r="I56" s="16" t="s">
        <v>32</v>
      </c>
      <c r="J56" s="16"/>
      <c r="K56" s="16"/>
      <c r="L56" s="17"/>
      <c r="M56" s="17"/>
      <c r="N56" s="17"/>
      <c r="O56" s="17"/>
      <c r="P56" s="18"/>
    </row>
    <row r="57" spans="1:16" ht="15.75" customHeight="1" x14ac:dyDescent="0.25">
      <c r="A57" s="9">
        <v>1500</v>
      </c>
      <c r="B57" s="1">
        <v>134980</v>
      </c>
      <c r="C57" s="1">
        <v>4029.37</v>
      </c>
      <c r="D57" s="1">
        <v>4557.93</v>
      </c>
      <c r="E57" s="1">
        <v>2500</v>
      </c>
      <c r="F57" s="1">
        <v>2500</v>
      </c>
      <c r="J57" s="3" t="s">
        <v>566</v>
      </c>
      <c r="K57" s="3" t="s">
        <v>34</v>
      </c>
      <c r="L57" s="1">
        <v>4850</v>
      </c>
      <c r="M57" s="1">
        <v>4850</v>
      </c>
      <c r="N57" s="1">
        <v>4850</v>
      </c>
      <c r="O57" s="1">
        <v>40000</v>
      </c>
      <c r="P57" s="10" t="s">
        <v>1037</v>
      </c>
    </row>
    <row r="58" spans="1:16" ht="15.75" customHeight="1" x14ac:dyDescent="0.25">
      <c r="A58" s="9"/>
      <c r="E58" s="383"/>
      <c r="F58" s="383"/>
      <c r="G58" s="383"/>
      <c r="H58" s="383"/>
      <c r="I58" s="383"/>
      <c r="J58" s="384" t="s">
        <v>1099</v>
      </c>
      <c r="K58" s="384" t="s">
        <v>36</v>
      </c>
      <c r="L58" s="383"/>
      <c r="M58" s="383"/>
      <c r="N58" s="383"/>
      <c r="O58" s="383">
        <v>50000</v>
      </c>
      <c r="P58" s="385" t="s">
        <v>951</v>
      </c>
    </row>
    <row r="59" spans="1:16" ht="15.75" customHeight="1" x14ac:dyDescent="0.25">
      <c r="A59" s="9"/>
      <c r="J59" s="3" t="s">
        <v>1129</v>
      </c>
      <c r="K59" s="3" t="s">
        <v>33</v>
      </c>
      <c r="O59" s="1">
        <v>3000</v>
      </c>
      <c r="P59" s="10"/>
    </row>
    <row r="60" spans="1:16" ht="15.75" customHeight="1" x14ac:dyDescent="0.25">
      <c r="A60" s="244">
        <v>0</v>
      </c>
      <c r="B60" s="245"/>
      <c r="C60" s="245">
        <v>42650.8</v>
      </c>
      <c r="D60" s="245">
        <v>7120.59</v>
      </c>
      <c r="E60" s="245">
        <v>12000</v>
      </c>
      <c r="F60" s="245">
        <v>12000</v>
      </c>
      <c r="G60" s="245"/>
      <c r="H60" s="245"/>
      <c r="I60" s="245"/>
      <c r="J60" s="246" t="s">
        <v>317</v>
      </c>
      <c r="K60" s="246" t="s">
        <v>38</v>
      </c>
      <c r="L60" s="245">
        <v>6500</v>
      </c>
      <c r="M60" s="245">
        <v>6500</v>
      </c>
      <c r="N60" s="245">
        <v>6500</v>
      </c>
      <c r="O60" s="245">
        <v>5000</v>
      </c>
      <c r="P60" s="247" t="s">
        <v>1065</v>
      </c>
    </row>
    <row r="61" spans="1:16" ht="15.75" customHeight="1" x14ac:dyDescent="0.25">
      <c r="A61" s="9">
        <v>0</v>
      </c>
      <c r="C61" s="1">
        <v>4440.66</v>
      </c>
      <c r="D61" s="1">
        <v>766.18</v>
      </c>
      <c r="E61" s="1">
        <v>5000</v>
      </c>
      <c r="F61" s="1">
        <v>5000</v>
      </c>
      <c r="J61" s="3" t="s">
        <v>318</v>
      </c>
      <c r="K61" s="3" t="s">
        <v>39</v>
      </c>
      <c r="L61" s="1">
        <v>1000</v>
      </c>
      <c r="M61" s="1">
        <v>1000</v>
      </c>
      <c r="N61" s="1">
        <v>1000</v>
      </c>
      <c r="O61" s="1">
        <v>1000</v>
      </c>
      <c r="P61" s="10"/>
    </row>
    <row r="62" spans="1:16" ht="15.75" customHeight="1" x14ac:dyDescent="0.25">
      <c r="A62" s="244">
        <v>0</v>
      </c>
      <c r="B62" s="245"/>
      <c r="C62" s="245">
        <v>1121.6099999999999</v>
      </c>
      <c r="D62" s="245">
        <v>1083.9000000000001</v>
      </c>
      <c r="E62" s="245">
        <v>2000</v>
      </c>
      <c r="F62" s="245">
        <v>2000</v>
      </c>
      <c r="G62" s="245"/>
      <c r="H62" s="245"/>
      <c r="I62" s="245"/>
      <c r="J62" s="246" t="s">
        <v>319</v>
      </c>
      <c r="K62" s="246" t="s">
        <v>40</v>
      </c>
      <c r="L62" s="245">
        <v>1500</v>
      </c>
      <c r="M62" s="245">
        <v>1500</v>
      </c>
      <c r="N62" s="245">
        <v>1500</v>
      </c>
      <c r="O62" s="245">
        <v>1500</v>
      </c>
      <c r="P62" s="247"/>
    </row>
    <row r="63" spans="1:16" ht="15.75" customHeight="1" x14ac:dyDescent="0.25">
      <c r="A63" s="9">
        <v>0</v>
      </c>
      <c r="C63" s="1">
        <v>677.49</v>
      </c>
      <c r="D63" s="1">
        <v>178.72</v>
      </c>
      <c r="E63" s="1">
        <v>1000</v>
      </c>
      <c r="F63" s="1">
        <v>1000</v>
      </c>
      <c r="J63" s="3" t="s">
        <v>320</v>
      </c>
      <c r="K63" s="3" t="s">
        <v>41</v>
      </c>
      <c r="L63" s="1">
        <v>1000</v>
      </c>
      <c r="M63" s="1">
        <v>1000</v>
      </c>
      <c r="N63" s="1">
        <v>1000</v>
      </c>
      <c r="O63" s="1">
        <v>2000</v>
      </c>
      <c r="P63" s="10" t="s">
        <v>984</v>
      </c>
    </row>
    <row r="64" spans="1:16" ht="15.75" customHeight="1" x14ac:dyDescent="0.25">
      <c r="A64" s="244">
        <v>127708.1</v>
      </c>
      <c r="B64" s="245"/>
      <c r="C64" s="245">
        <v>263.61</v>
      </c>
      <c r="D64" s="245"/>
      <c r="E64" s="245">
        <v>1000</v>
      </c>
      <c r="F64" s="245">
        <v>1000</v>
      </c>
      <c r="G64" s="245"/>
      <c r="H64" s="245"/>
      <c r="I64" s="245"/>
      <c r="J64" s="246" t="s">
        <v>321</v>
      </c>
      <c r="K64" s="246" t="s">
        <v>4</v>
      </c>
      <c r="L64" s="245">
        <v>0</v>
      </c>
      <c r="M64" s="245">
        <v>0</v>
      </c>
      <c r="N64" s="245">
        <v>0</v>
      </c>
      <c r="O64" s="245">
        <v>1000</v>
      </c>
      <c r="P64" s="247"/>
    </row>
    <row r="65" spans="1:16" ht="15.75" customHeight="1" x14ac:dyDescent="0.25">
      <c r="A65" s="9">
        <v>0</v>
      </c>
      <c r="C65" s="1">
        <v>0</v>
      </c>
      <c r="D65" s="1">
        <v>46.19</v>
      </c>
      <c r="E65" s="1">
        <v>1200</v>
      </c>
      <c r="F65" s="1">
        <v>1200</v>
      </c>
      <c r="J65" s="3" t="s">
        <v>322</v>
      </c>
      <c r="K65" s="3" t="s">
        <v>42</v>
      </c>
      <c r="L65" s="1">
        <v>250</v>
      </c>
      <c r="M65" s="1">
        <v>250</v>
      </c>
      <c r="N65" s="1">
        <v>250</v>
      </c>
      <c r="O65" s="1">
        <v>2000</v>
      </c>
      <c r="P65" s="10"/>
    </row>
    <row r="66" spans="1:16" ht="15.75" customHeight="1" x14ac:dyDescent="0.25">
      <c r="A66" s="244">
        <v>0</v>
      </c>
      <c r="B66" s="245"/>
      <c r="C66" s="245">
        <v>3597.83</v>
      </c>
      <c r="D66" s="245">
        <v>7416.96</v>
      </c>
      <c r="E66" s="245">
        <v>5000</v>
      </c>
      <c r="F66" s="245">
        <v>5000</v>
      </c>
      <c r="G66" s="245"/>
      <c r="H66" s="245"/>
      <c r="I66" s="245"/>
      <c r="J66" s="246" t="s">
        <v>323</v>
      </c>
      <c r="K66" s="246" t="s">
        <v>43</v>
      </c>
      <c r="L66" s="245">
        <v>9900</v>
      </c>
      <c r="M66" s="245">
        <v>9900</v>
      </c>
      <c r="N66" s="245">
        <v>9900</v>
      </c>
      <c r="O66" s="245">
        <v>3000</v>
      </c>
      <c r="P66" s="247" t="s">
        <v>1066</v>
      </c>
    </row>
    <row r="67" spans="1:16" ht="15.75" customHeight="1" x14ac:dyDescent="0.25">
      <c r="A67" s="9">
        <v>0</v>
      </c>
      <c r="C67" s="1">
        <v>9499.31</v>
      </c>
      <c r="D67" s="1">
        <v>9426.17</v>
      </c>
      <c r="E67" s="1">
        <v>2500</v>
      </c>
      <c r="F67" s="1">
        <v>2500</v>
      </c>
      <c r="J67" s="3" t="s">
        <v>324</v>
      </c>
      <c r="K67" s="3" t="s">
        <v>44</v>
      </c>
      <c r="L67" s="1">
        <v>10200</v>
      </c>
      <c r="M67" s="1">
        <v>10200</v>
      </c>
      <c r="N67" s="1">
        <v>10200</v>
      </c>
      <c r="O67" s="1">
        <v>10500</v>
      </c>
      <c r="P67" s="10"/>
    </row>
    <row r="68" spans="1:16" ht="15.75" customHeight="1" x14ac:dyDescent="0.25">
      <c r="A68" s="244">
        <v>260</v>
      </c>
      <c r="B68" s="245"/>
      <c r="C68" s="245">
        <v>603.75</v>
      </c>
      <c r="D68" s="245">
        <v>528.72</v>
      </c>
      <c r="E68" s="245">
        <v>500</v>
      </c>
      <c r="F68" s="245">
        <v>500</v>
      </c>
      <c r="G68" s="245"/>
      <c r="H68" s="245"/>
      <c r="I68" s="245"/>
      <c r="J68" s="246" t="s">
        <v>325</v>
      </c>
      <c r="K68" s="246" t="s">
        <v>45</v>
      </c>
      <c r="L68" s="245">
        <v>2000</v>
      </c>
      <c r="M68" s="245">
        <v>2000</v>
      </c>
      <c r="N68" s="245">
        <v>2000</v>
      </c>
      <c r="O68" s="245">
        <v>6000</v>
      </c>
      <c r="P68" s="460" t="s">
        <v>1038</v>
      </c>
    </row>
    <row r="69" spans="1:16" ht="15.75" customHeight="1" x14ac:dyDescent="0.25">
      <c r="A69" s="9">
        <v>0</v>
      </c>
      <c r="C69" s="1">
        <v>0</v>
      </c>
      <c r="E69" s="1">
        <v>1500</v>
      </c>
      <c r="F69" s="1">
        <v>1500</v>
      </c>
      <c r="J69" s="3" t="s">
        <v>326</v>
      </c>
      <c r="K69" s="3" t="s">
        <v>46</v>
      </c>
      <c r="L69" s="1">
        <v>0</v>
      </c>
      <c r="M69" s="1">
        <v>0</v>
      </c>
      <c r="N69" s="1">
        <v>0</v>
      </c>
      <c r="P69" s="10"/>
    </row>
    <row r="70" spans="1:16" ht="15.75" customHeight="1" x14ac:dyDescent="0.25">
      <c r="A70" s="244">
        <v>0</v>
      </c>
      <c r="B70" s="245"/>
      <c r="C70" s="245">
        <v>901.24</v>
      </c>
      <c r="D70" s="245"/>
      <c r="E70" s="245">
        <v>1500</v>
      </c>
      <c r="F70" s="245">
        <v>1500</v>
      </c>
      <c r="G70" s="245"/>
      <c r="H70" s="245"/>
      <c r="I70" s="245"/>
      <c r="J70" s="246" t="s">
        <v>327</v>
      </c>
      <c r="K70" s="246" t="s">
        <v>114</v>
      </c>
      <c r="L70" s="245">
        <v>0</v>
      </c>
      <c r="M70" s="245">
        <v>0</v>
      </c>
      <c r="N70" s="245">
        <v>0</v>
      </c>
      <c r="O70" s="245">
        <v>0</v>
      </c>
      <c r="P70" s="247"/>
    </row>
    <row r="71" spans="1:16" ht="15.75" customHeight="1" x14ac:dyDescent="0.25">
      <c r="A71" s="9">
        <v>0</v>
      </c>
      <c r="C71" s="1">
        <v>901.24</v>
      </c>
      <c r="D71" s="1">
        <v>212.4</v>
      </c>
      <c r="E71" s="1">
        <v>1200</v>
      </c>
      <c r="F71" s="1">
        <v>1200</v>
      </c>
      <c r="J71" s="3" t="s">
        <v>328</v>
      </c>
      <c r="K71" s="3" t="s">
        <v>49</v>
      </c>
      <c r="L71" s="1">
        <v>0</v>
      </c>
      <c r="M71" s="1">
        <v>0</v>
      </c>
      <c r="N71" s="1">
        <v>0</v>
      </c>
      <c r="O71" s="1">
        <v>0</v>
      </c>
      <c r="P71" s="10"/>
    </row>
    <row r="72" spans="1:16" ht="15.75" customHeight="1" x14ac:dyDescent="0.25">
      <c r="A72" s="9"/>
      <c r="J72" s="3" t="s">
        <v>1100</v>
      </c>
      <c r="K72" s="3" t="s">
        <v>50</v>
      </c>
      <c r="O72" s="1">
        <v>100</v>
      </c>
      <c r="P72" s="10"/>
    </row>
    <row r="73" spans="1:16" ht="15.75" customHeight="1" x14ac:dyDescent="0.25">
      <c r="A73" s="244">
        <v>0</v>
      </c>
      <c r="B73" s="245"/>
      <c r="C73" s="245">
        <v>0</v>
      </c>
      <c r="D73" s="245"/>
      <c r="E73" s="245">
        <v>1800</v>
      </c>
      <c r="F73" s="245">
        <v>1800</v>
      </c>
      <c r="G73" s="245"/>
      <c r="H73" s="245"/>
      <c r="I73" s="245"/>
      <c r="J73" s="246" t="s">
        <v>329</v>
      </c>
      <c r="K73" s="246" t="s">
        <v>51</v>
      </c>
      <c r="L73" s="245">
        <v>0</v>
      </c>
      <c r="M73" s="245">
        <v>0</v>
      </c>
      <c r="N73" s="245">
        <v>0</v>
      </c>
      <c r="O73" s="245">
        <v>0</v>
      </c>
      <c r="P73" s="247"/>
    </row>
    <row r="74" spans="1:16" ht="15.75" customHeight="1" x14ac:dyDescent="0.25">
      <c r="A74" s="9">
        <v>0</v>
      </c>
      <c r="C74" s="1">
        <v>1095.06</v>
      </c>
      <c r="D74" s="1">
        <v>755.63</v>
      </c>
      <c r="E74" s="1">
        <v>5000</v>
      </c>
      <c r="F74" s="1">
        <v>5000</v>
      </c>
      <c r="J74" s="3" t="s">
        <v>330</v>
      </c>
      <c r="K74" s="3" t="s">
        <v>54</v>
      </c>
      <c r="L74" s="1">
        <v>1050</v>
      </c>
      <c r="M74" s="1">
        <v>1050</v>
      </c>
      <c r="N74" s="1">
        <v>1050</v>
      </c>
      <c r="O74" s="1">
        <v>3000</v>
      </c>
      <c r="P74" s="10"/>
    </row>
    <row r="75" spans="1:16" ht="15.75" customHeight="1" x14ac:dyDescent="0.25">
      <c r="A75" s="244">
        <v>0</v>
      </c>
      <c r="B75" s="245"/>
      <c r="C75" s="245">
        <v>751.63</v>
      </c>
      <c r="D75" s="245">
        <v>116.09</v>
      </c>
      <c r="E75" s="245">
        <v>2500</v>
      </c>
      <c r="F75" s="245">
        <v>2500</v>
      </c>
      <c r="G75" s="245"/>
      <c r="H75" s="245"/>
      <c r="I75" s="245"/>
      <c r="J75" s="246" t="s">
        <v>331</v>
      </c>
      <c r="K75" s="246" t="s">
        <v>55</v>
      </c>
      <c r="L75" s="245">
        <v>200</v>
      </c>
      <c r="M75" s="245">
        <v>200</v>
      </c>
      <c r="N75" s="245">
        <v>200</v>
      </c>
      <c r="O75" s="245">
        <v>1500</v>
      </c>
      <c r="P75" s="247" t="s">
        <v>1120</v>
      </c>
    </row>
    <row r="76" spans="1:16" ht="15.75" customHeight="1" x14ac:dyDescent="0.25">
      <c r="A76" s="9">
        <v>0</v>
      </c>
      <c r="C76" s="1">
        <v>1998.29</v>
      </c>
      <c r="D76" s="1">
        <v>79.98</v>
      </c>
      <c r="E76" s="1">
        <v>2500</v>
      </c>
      <c r="F76" s="1">
        <v>2500</v>
      </c>
      <c r="J76" s="3" t="s">
        <v>332</v>
      </c>
      <c r="K76" s="3" t="s">
        <v>902</v>
      </c>
      <c r="L76" s="1">
        <v>2500</v>
      </c>
      <c r="M76" s="1">
        <v>2500</v>
      </c>
      <c r="N76" s="1">
        <v>2500</v>
      </c>
      <c r="O76" s="1">
        <v>1000</v>
      </c>
      <c r="P76" s="10"/>
    </row>
    <row r="77" spans="1:16" ht="15.75" customHeight="1" x14ac:dyDescent="0.25">
      <c r="A77" s="244">
        <v>0</v>
      </c>
      <c r="B77" s="245"/>
      <c r="C77" s="245">
        <v>0</v>
      </c>
      <c r="D77" s="245"/>
      <c r="E77" s="245">
        <v>3500</v>
      </c>
      <c r="F77" s="245">
        <v>3500</v>
      </c>
      <c r="G77" s="245"/>
      <c r="H77" s="245"/>
      <c r="I77" s="245"/>
      <c r="J77" s="246" t="s">
        <v>333</v>
      </c>
      <c r="K77" s="246" t="s">
        <v>115</v>
      </c>
      <c r="L77" s="245">
        <v>0</v>
      </c>
      <c r="M77" s="245">
        <v>0</v>
      </c>
      <c r="N77" s="245">
        <v>0</v>
      </c>
      <c r="O77" s="245">
        <v>250</v>
      </c>
      <c r="P77" s="247"/>
    </row>
    <row r="78" spans="1:16" ht="15.75" customHeight="1" x14ac:dyDescent="0.25">
      <c r="A78" s="9">
        <v>314</v>
      </c>
      <c r="C78" s="1">
        <v>2218.35</v>
      </c>
      <c r="D78" s="1">
        <v>2388.62</v>
      </c>
      <c r="E78" s="1">
        <v>8000</v>
      </c>
      <c r="F78" s="1">
        <v>8000</v>
      </c>
      <c r="J78" s="3" t="s">
        <v>334</v>
      </c>
      <c r="K78" s="3" t="s">
        <v>116</v>
      </c>
      <c r="L78" s="1">
        <v>3050</v>
      </c>
      <c r="M78" s="1">
        <v>3050</v>
      </c>
      <c r="N78" s="1">
        <v>3050</v>
      </c>
      <c r="O78" s="1">
        <v>3000</v>
      </c>
      <c r="P78" s="10"/>
    </row>
    <row r="79" spans="1:16" ht="15.75" customHeight="1" x14ac:dyDescent="0.25">
      <c r="A79" s="244">
        <v>0</v>
      </c>
      <c r="B79" s="245"/>
      <c r="C79" s="245">
        <v>0</v>
      </c>
      <c r="D79" s="245"/>
      <c r="E79" s="245">
        <v>4500</v>
      </c>
      <c r="F79" s="245">
        <v>4500</v>
      </c>
      <c r="G79" s="245"/>
      <c r="H79" s="245"/>
      <c r="I79" s="245"/>
      <c r="J79" s="246" t="s">
        <v>335</v>
      </c>
      <c r="K79" s="246" t="s">
        <v>117</v>
      </c>
      <c r="L79" s="245">
        <v>1500</v>
      </c>
      <c r="M79" s="245">
        <v>1500</v>
      </c>
      <c r="N79" s="245">
        <v>1500</v>
      </c>
      <c r="O79" s="245">
        <v>1500</v>
      </c>
      <c r="P79" s="247"/>
    </row>
    <row r="80" spans="1:16" ht="15.75" customHeight="1" x14ac:dyDescent="0.25">
      <c r="A80" s="9">
        <v>0</v>
      </c>
      <c r="C80" s="1">
        <v>0</v>
      </c>
      <c r="D80" s="1">
        <v>247.5</v>
      </c>
      <c r="E80" s="1">
        <v>7500</v>
      </c>
      <c r="F80" s="1">
        <v>7500</v>
      </c>
      <c r="J80" s="3" t="s">
        <v>336</v>
      </c>
      <c r="K80" s="3" t="s">
        <v>118</v>
      </c>
      <c r="L80" s="1">
        <v>5000</v>
      </c>
      <c r="M80" s="1">
        <v>5000</v>
      </c>
      <c r="N80" s="1">
        <v>5000</v>
      </c>
      <c r="O80" s="1">
        <v>2000</v>
      </c>
      <c r="P80" s="10"/>
    </row>
    <row r="81" spans="1:16" ht="15.75" customHeight="1" x14ac:dyDescent="0.25">
      <c r="A81" s="244">
        <v>0</v>
      </c>
      <c r="B81" s="245"/>
      <c r="C81" s="245">
        <v>354</v>
      </c>
      <c r="D81" s="245">
        <v>354</v>
      </c>
      <c r="E81" s="245">
        <v>1500</v>
      </c>
      <c r="F81" s="245">
        <v>1500</v>
      </c>
      <c r="G81" s="245"/>
      <c r="H81" s="245"/>
      <c r="I81" s="245"/>
      <c r="J81" s="246" t="s">
        <v>337</v>
      </c>
      <c r="K81" s="246" t="s">
        <v>119</v>
      </c>
      <c r="L81" s="245">
        <v>500</v>
      </c>
      <c r="M81" s="245">
        <v>500</v>
      </c>
      <c r="N81" s="245">
        <v>500</v>
      </c>
      <c r="O81" s="245">
        <v>500</v>
      </c>
      <c r="P81" s="247"/>
    </row>
    <row r="82" spans="1:16" ht="15.75" customHeight="1" x14ac:dyDescent="0.25">
      <c r="A82" s="9">
        <v>0</v>
      </c>
      <c r="C82" s="1">
        <v>0</v>
      </c>
      <c r="E82" s="1">
        <v>1500</v>
      </c>
      <c r="F82" s="1">
        <v>1500</v>
      </c>
      <c r="J82" s="3" t="s">
        <v>338</v>
      </c>
      <c r="K82" s="3" t="s">
        <v>120</v>
      </c>
      <c r="L82" s="1">
        <v>0</v>
      </c>
      <c r="M82" s="1">
        <v>0</v>
      </c>
      <c r="N82" s="1">
        <v>0</v>
      </c>
      <c r="O82" s="1">
        <v>0</v>
      </c>
      <c r="P82" s="10"/>
    </row>
    <row r="83" spans="1:16" ht="15.75" customHeight="1" x14ac:dyDescent="0.25">
      <c r="A83" s="244">
        <v>0</v>
      </c>
      <c r="B83" s="245"/>
      <c r="C83" s="245">
        <v>0</v>
      </c>
      <c r="D83" s="245"/>
      <c r="E83" s="245">
        <v>4500</v>
      </c>
      <c r="F83" s="245">
        <v>4500</v>
      </c>
      <c r="G83" s="245"/>
      <c r="H83" s="245"/>
      <c r="I83" s="245"/>
      <c r="J83" s="246" t="s">
        <v>816</v>
      </c>
      <c r="K83" s="246" t="s">
        <v>813</v>
      </c>
      <c r="L83" s="245">
        <v>0</v>
      </c>
      <c r="M83" s="245">
        <v>0</v>
      </c>
      <c r="N83" s="245">
        <v>0</v>
      </c>
      <c r="O83" s="245">
        <v>0</v>
      </c>
      <c r="P83" s="247"/>
    </row>
    <row r="84" spans="1:16" ht="15.75" customHeight="1" x14ac:dyDescent="0.25">
      <c r="A84" s="9">
        <v>0</v>
      </c>
      <c r="C84" s="1">
        <v>0</v>
      </c>
      <c r="E84" s="1">
        <v>5000</v>
      </c>
      <c r="F84" s="1">
        <v>5000</v>
      </c>
      <c r="J84" s="3" t="s">
        <v>339</v>
      </c>
      <c r="K84" s="3" t="s">
        <v>56</v>
      </c>
      <c r="L84" s="1">
        <v>5000</v>
      </c>
      <c r="M84" s="1">
        <v>5000</v>
      </c>
      <c r="N84" s="1">
        <v>5000</v>
      </c>
      <c r="O84" s="1">
        <v>7600</v>
      </c>
      <c r="P84" s="10" t="s">
        <v>1064</v>
      </c>
    </row>
    <row r="85" spans="1:16" ht="15.75" customHeight="1" x14ac:dyDescent="0.25">
      <c r="A85" s="244">
        <v>0</v>
      </c>
      <c r="B85" s="245"/>
      <c r="C85" s="245">
        <v>1455.84</v>
      </c>
      <c r="D85" s="245">
        <v>151.96</v>
      </c>
      <c r="E85" s="245">
        <v>5000</v>
      </c>
      <c r="F85" s="245">
        <v>5000</v>
      </c>
      <c r="G85" s="245"/>
      <c r="H85" s="245"/>
      <c r="I85" s="245"/>
      <c r="J85" s="246" t="s">
        <v>340</v>
      </c>
      <c r="K85" s="246" t="s">
        <v>57</v>
      </c>
      <c r="L85" s="245">
        <v>1000</v>
      </c>
      <c r="M85" s="245">
        <v>1000</v>
      </c>
      <c r="N85" s="245">
        <v>1000</v>
      </c>
      <c r="O85" s="245">
        <v>1500</v>
      </c>
      <c r="P85" s="247"/>
    </row>
    <row r="86" spans="1:16" ht="15.75" customHeight="1" x14ac:dyDescent="0.25">
      <c r="A86" s="9">
        <v>0</v>
      </c>
      <c r="C86" s="1">
        <v>62.5</v>
      </c>
      <c r="D86" s="1">
        <v>307.99</v>
      </c>
      <c r="E86" s="1">
        <v>1500</v>
      </c>
      <c r="F86" s="1">
        <v>1500</v>
      </c>
      <c r="J86" s="3" t="s">
        <v>341</v>
      </c>
      <c r="K86" s="3" t="s">
        <v>58</v>
      </c>
      <c r="L86" s="1">
        <v>1500</v>
      </c>
      <c r="M86" s="1">
        <v>1500</v>
      </c>
      <c r="N86" s="1">
        <v>1500</v>
      </c>
      <c r="O86" s="1">
        <v>1000</v>
      </c>
      <c r="P86" s="10"/>
    </row>
    <row r="87" spans="1:16" ht="15.75" customHeight="1" x14ac:dyDescent="0.25">
      <c r="A87" s="244">
        <v>0</v>
      </c>
      <c r="B87" s="245"/>
      <c r="C87" s="245">
        <v>7524.42</v>
      </c>
      <c r="D87" s="245"/>
      <c r="E87" s="245">
        <v>8000</v>
      </c>
      <c r="F87" s="245">
        <v>8000</v>
      </c>
      <c r="G87" s="245"/>
      <c r="H87" s="245"/>
      <c r="I87" s="245"/>
      <c r="J87" s="246" t="s">
        <v>342</v>
      </c>
      <c r="K87" s="246" t="s">
        <v>59</v>
      </c>
      <c r="L87" s="245">
        <v>4400</v>
      </c>
      <c r="M87" s="245">
        <v>0</v>
      </c>
      <c r="N87" s="245">
        <v>0</v>
      </c>
      <c r="O87" s="245">
        <v>1200</v>
      </c>
      <c r="P87" s="322"/>
    </row>
    <row r="88" spans="1:16" ht="15.75" customHeight="1" x14ac:dyDescent="0.25">
      <c r="A88" s="9">
        <v>0</v>
      </c>
      <c r="C88" s="1">
        <v>7500</v>
      </c>
      <c r="D88" s="1">
        <v>30</v>
      </c>
      <c r="E88" s="1">
        <v>8000</v>
      </c>
      <c r="F88" s="1">
        <v>8000</v>
      </c>
      <c r="J88" s="3" t="s">
        <v>343</v>
      </c>
      <c r="K88" s="3" t="s">
        <v>60</v>
      </c>
      <c r="L88" s="1">
        <v>8700</v>
      </c>
      <c r="M88" s="1">
        <v>8700</v>
      </c>
      <c r="N88" s="1">
        <v>8700</v>
      </c>
      <c r="O88" s="1">
        <v>6300</v>
      </c>
      <c r="P88" s="10"/>
    </row>
    <row r="89" spans="1:16" ht="15.75" customHeight="1" x14ac:dyDescent="0.25">
      <c r="A89" s="244">
        <v>0</v>
      </c>
      <c r="B89" s="245"/>
      <c r="C89" s="245">
        <v>9.64</v>
      </c>
      <c r="D89" s="245">
        <v>8000</v>
      </c>
      <c r="E89" s="245">
        <v>0</v>
      </c>
      <c r="F89" s="245">
        <v>0</v>
      </c>
      <c r="G89" s="245"/>
      <c r="H89" s="245"/>
      <c r="I89" s="245"/>
      <c r="J89" s="246" t="s">
        <v>904</v>
      </c>
      <c r="K89" s="246" t="s">
        <v>895</v>
      </c>
      <c r="L89" s="245">
        <v>0</v>
      </c>
      <c r="M89" s="245">
        <v>0</v>
      </c>
      <c r="N89" s="245">
        <v>0</v>
      </c>
      <c r="O89" s="245">
        <v>2000</v>
      </c>
      <c r="P89" s="247"/>
    </row>
    <row r="90" spans="1:16" ht="15" customHeight="1" thickBot="1" x14ac:dyDescent="0.3">
      <c r="A90" s="11">
        <f t="shared" ref="A90:F90" si="3">SUM(A57:A89)</f>
        <v>129782.1</v>
      </c>
      <c r="B90" s="13">
        <f t="shared" si="3"/>
        <v>134980</v>
      </c>
      <c r="C90" s="13">
        <f t="shared" si="3"/>
        <v>91656.640000000014</v>
      </c>
      <c r="D90" s="13">
        <f t="shared" si="3"/>
        <v>43769.53</v>
      </c>
      <c r="E90" s="13">
        <f t="shared" si="3"/>
        <v>107200</v>
      </c>
      <c r="F90" s="13">
        <f t="shared" si="3"/>
        <v>107200</v>
      </c>
      <c r="G90" s="13"/>
      <c r="H90" s="13"/>
      <c r="I90" s="13"/>
      <c r="J90" s="12"/>
      <c r="K90" s="12"/>
      <c r="L90" s="13">
        <f>SUM(L57:L89)</f>
        <v>71600</v>
      </c>
      <c r="M90" s="13">
        <f>SUM(M57:M89)</f>
        <v>67200</v>
      </c>
      <c r="N90" s="13">
        <f>SUM(N57:N89)</f>
        <v>67200</v>
      </c>
      <c r="O90" s="13">
        <f>SUM(O57:O89)</f>
        <v>157450</v>
      </c>
      <c r="P90" s="14" t="s">
        <v>590</v>
      </c>
    </row>
    <row r="91" spans="1:16" ht="3" customHeight="1" thickBot="1" x14ac:dyDescent="0.3"/>
    <row r="92" spans="1:16" ht="15.75" customHeight="1" x14ac:dyDescent="0.25">
      <c r="A92" s="15"/>
      <c r="B92" s="427" t="s">
        <v>881</v>
      </c>
      <c r="C92" s="17"/>
      <c r="D92" s="17"/>
      <c r="E92" s="17"/>
      <c r="F92" s="17"/>
      <c r="G92" s="17"/>
      <c r="H92" s="17"/>
      <c r="I92" s="16" t="s">
        <v>61</v>
      </c>
      <c r="J92" s="16"/>
      <c r="K92" s="16"/>
      <c r="L92" s="17"/>
      <c r="M92" s="17"/>
      <c r="N92" s="17"/>
      <c r="O92" s="17"/>
      <c r="P92" s="18"/>
    </row>
    <row r="93" spans="1:16" ht="3" customHeight="1" x14ac:dyDescent="0.25">
      <c r="A93" s="9"/>
      <c r="P93" s="10"/>
    </row>
    <row r="94" spans="1:16" ht="15.75" customHeight="1" x14ac:dyDescent="0.25">
      <c r="A94" s="9">
        <v>0</v>
      </c>
      <c r="B94" s="1">
        <v>141861</v>
      </c>
      <c r="C94" s="1">
        <v>0</v>
      </c>
      <c r="E94" s="1">
        <v>0</v>
      </c>
      <c r="F94" s="1">
        <v>0</v>
      </c>
      <c r="J94" s="3" t="s">
        <v>344</v>
      </c>
      <c r="K94" s="3" t="s">
        <v>121</v>
      </c>
      <c r="L94" s="1">
        <v>0</v>
      </c>
      <c r="M94" s="1">
        <v>0</v>
      </c>
      <c r="N94" s="1">
        <v>0</v>
      </c>
      <c r="O94" s="1">
        <v>0</v>
      </c>
      <c r="P94" s="10"/>
    </row>
    <row r="95" spans="1:16" ht="15.75" customHeight="1" x14ac:dyDescent="0.25">
      <c r="A95" s="244">
        <v>0</v>
      </c>
      <c r="B95" s="245"/>
      <c r="C95" s="245">
        <v>222524.15</v>
      </c>
      <c r="D95" s="245">
        <v>3046877.21</v>
      </c>
      <c r="E95" s="245">
        <v>4100000</v>
      </c>
      <c r="F95" s="245">
        <v>4100000</v>
      </c>
      <c r="G95" s="245"/>
      <c r="H95" s="245"/>
      <c r="I95" s="245"/>
      <c r="J95" s="246" t="s">
        <v>345</v>
      </c>
      <c r="K95" s="246" t="s">
        <v>122</v>
      </c>
      <c r="L95" s="245">
        <v>700000</v>
      </c>
      <c r="M95" s="245">
        <v>700000</v>
      </c>
      <c r="N95" s="245">
        <v>700000</v>
      </c>
      <c r="O95" s="245">
        <v>710000</v>
      </c>
      <c r="P95" s="247"/>
    </row>
    <row r="96" spans="1:16" ht="15.75" customHeight="1" x14ac:dyDescent="0.25">
      <c r="A96" s="9">
        <v>0</v>
      </c>
      <c r="C96" s="1">
        <v>65000</v>
      </c>
      <c r="E96" s="1">
        <v>45000</v>
      </c>
      <c r="F96" s="1">
        <v>45000</v>
      </c>
      <c r="J96" s="3" t="s">
        <v>709</v>
      </c>
      <c r="K96" s="3" t="s">
        <v>710</v>
      </c>
      <c r="L96" s="1">
        <v>0</v>
      </c>
      <c r="M96" s="1">
        <v>0</v>
      </c>
      <c r="N96" s="1">
        <v>0</v>
      </c>
      <c r="O96" s="1">
        <v>0</v>
      </c>
      <c r="P96" s="10"/>
    </row>
    <row r="97" spans="1:16" ht="15.75" customHeight="1" x14ac:dyDescent="0.25">
      <c r="A97" s="244">
        <v>0</v>
      </c>
      <c r="B97" s="245"/>
      <c r="C97" s="245">
        <v>0</v>
      </c>
      <c r="D97" s="245">
        <v>9125</v>
      </c>
      <c r="E97" s="245">
        <v>0</v>
      </c>
      <c r="F97" s="245">
        <v>0</v>
      </c>
      <c r="G97" s="245"/>
      <c r="H97" s="245"/>
      <c r="I97" s="245"/>
      <c r="J97" s="246" t="s">
        <v>1095</v>
      </c>
      <c r="K97" s="246" t="s">
        <v>986</v>
      </c>
      <c r="L97" s="245">
        <v>0</v>
      </c>
      <c r="M97" s="245">
        <v>0</v>
      </c>
      <c r="N97" s="245">
        <v>0</v>
      </c>
      <c r="O97" s="245">
        <v>45600</v>
      </c>
      <c r="P97" s="247" t="s">
        <v>985</v>
      </c>
    </row>
    <row r="98" spans="1:16" ht="15" customHeight="1" thickBot="1" x14ac:dyDescent="0.3">
      <c r="A98" s="11">
        <v>123802.96</v>
      </c>
      <c r="B98" s="13">
        <f>SUM(B94:B97)</f>
        <v>141861</v>
      </c>
      <c r="C98" s="13">
        <f>SUM(C94:C97)</f>
        <v>287524.15000000002</v>
      </c>
      <c r="D98" s="13">
        <f>SUM(D94:D97)</f>
        <v>3056002.21</v>
      </c>
      <c r="E98" s="13">
        <f>SUM(E94:E97)</f>
        <v>4145000</v>
      </c>
      <c r="F98" s="13">
        <f>SUM(F94:F97)</f>
        <v>4145000</v>
      </c>
      <c r="G98" s="13"/>
      <c r="H98" s="13"/>
      <c r="I98" s="13"/>
      <c r="J98" s="12"/>
      <c r="K98" s="12"/>
      <c r="L98" s="13">
        <f>SUM(L94:L97)</f>
        <v>700000</v>
      </c>
      <c r="M98" s="13">
        <f>SUM(M94:M97)</f>
        <v>700000</v>
      </c>
      <c r="N98" s="13">
        <f>SUM(N94:N97)</f>
        <v>700000</v>
      </c>
      <c r="O98" s="13">
        <f>SUM(O94:O97)</f>
        <v>755600</v>
      </c>
      <c r="P98" s="14" t="s">
        <v>631</v>
      </c>
    </row>
    <row r="99" spans="1:16" ht="3" customHeight="1" thickBot="1" x14ac:dyDescent="0.3"/>
    <row r="100" spans="1:16" ht="15.75" customHeight="1" x14ac:dyDescent="0.25">
      <c r="A100" s="15"/>
      <c r="B100" s="17"/>
      <c r="C100" s="17"/>
      <c r="D100" s="17"/>
      <c r="E100" s="17"/>
      <c r="F100" s="17"/>
      <c r="G100" s="17"/>
      <c r="H100" s="17"/>
      <c r="I100" s="240" t="s">
        <v>63</v>
      </c>
      <c r="J100" s="16"/>
      <c r="K100" s="16"/>
      <c r="L100" s="17"/>
      <c r="M100" s="17"/>
      <c r="N100" s="17"/>
      <c r="O100" s="17"/>
      <c r="P100" s="18"/>
    </row>
    <row r="101" spans="1:16" ht="15" customHeight="1" x14ac:dyDescent="0.25">
      <c r="A101" s="9">
        <v>36334.879999999997</v>
      </c>
      <c r="C101" s="1">
        <v>81721.25</v>
      </c>
      <c r="D101" s="1">
        <v>124526.84</v>
      </c>
      <c r="E101" s="1">
        <v>68000</v>
      </c>
      <c r="F101" s="1">
        <v>68000</v>
      </c>
      <c r="J101" s="3" t="s">
        <v>346</v>
      </c>
      <c r="K101" s="3" t="s">
        <v>897</v>
      </c>
      <c r="L101" s="1">
        <v>41461.07</v>
      </c>
      <c r="M101" s="1">
        <v>41461.07</v>
      </c>
      <c r="N101" s="1">
        <v>41461.07</v>
      </c>
      <c r="O101" s="1">
        <v>39760</v>
      </c>
      <c r="P101" s="10" t="s">
        <v>949</v>
      </c>
    </row>
    <row r="102" spans="1:16" ht="15" customHeight="1" x14ac:dyDescent="0.25">
      <c r="A102" s="244"/>
      <c r="B102" s="245"/>
      <c r="C102" s="245"/>
      <c r="D102" s="245"/>
      <c r="E102" s="245"/>
      <c r="F102" s="245"/>
      <c r="G102" s="245"/>
      <c r="H102" s="245"/>
      <c r="I102" s="245"/>
      <c r="J102" s="246"/>
      <c r="K102" s="465" t="s">
        <v>655</v>
      </c>
      <c r="L102" s="245"/>
      <c r="M102" s="245"/>
      <c r="N102" s="245"/>
      <c r="O102" s="245">
        <v>0</v>
      </c>
      <c r="P102" s="247"/>
    </row>
    <row r="103" spans="1:16" ht="15" customHeight="1" x14ac:dyDescent="0.25">
      <c r="A103" s="9">
        <v>25374.12</v>
      </c>
      <c r="C103" s="1">
        <v>16895.169999999998</v>
      </c>
      <c r="D103" s="1">
        <v>35798.58</v>
      </c>
      <c r="E103" s="1">
        <v>32000</v>
      </c>
      <c r="F103" s="1">
        <v>32000</v>
      </c>
      <c r="J103" s="3" t="s">
        <v>656</v>
      </c>
      <c r="K103" s="3" t="s">
        <v>1101</v>
      </c>
      <c r="L103" s="1">
        <v>20247.93</v>
      </c>
      <c r="M103" s="1">
        <v>20247.93</v>
      </c>
      <c r="N103" s="1">
        <v>20247.93</v>
      </c>
      <c r="O103" s="1">
        <v>21949</v>
      </c>
      <c r="P103" s="10" t="s">
        <v>949</v>
      </c>
    </row>
    <row r="104" spans="1:16" ht="15" customHeight="1" x14ac:dyDescent="0.25">
      <c r="A104" s="244"/>
      <c r="B104" s="245"/>
      <c r="C104" s="245">
        <v>0</v>
      </c>
      <c r="D104" s="245"/>
      <c r="E104" s="245"/>
      <c r="F104" s="245"/>
      <c r="G104" s="245"/>
      <c r="H104" s="245"/>
      <c r="I104" s="245"/>
      <c r="J104" s="246" t="s">
        <v>884</v>
      </c>
      <c r="K104" s="246" t="s">
        <v>1022</v>
      </c>
      <c r="L104" s="245">
        <v>84851.17</v>
      </c>
      <c r="M104" s="245">
        <v>84851.17</v>
      </c>
      <c r="N104" s="245">
        <v>84851.17</v>
      </c>
      <c r="O104" s="245">
        <v>88100.97</v>
      </c>
      <c r="P104" s="247" t="s">
        <v>1025</v>
      </c>
    </row>
    <row r="105" spans="1:16" ht="15" customHeight="1" x14ac:dyDescent="0.25">
      <c r="A105" s="9"/>
      <c r="C105" s="1">
        <v>0</v>
      </c>
      <c r="J105" s="3" t="s">
        <v>885</v>
      </c>
      <c r="K105" s="3" t="s">
        <v>1023</v>
      </c>
      <c r="L105" s="1">
        <v>13765.25</v>
      </c>
      <c r="M105" s="1">
        <v>13765.25</v>
      </c>
      <c r="N105" s="1">
        <v>13765.25</v>
      </c>
      <c r="O105" s="1">
        <v>10515.45</v>
      </c>
      <c r="P105" s="10" t="s">
        <v>1025</v>
      </c>
    </row>
    <row r="106" spans="1:16" ht="15" customHeight="1" x14ac:dyDescent="0.25">
      <c r="A106" s="244"/>
      <c r="B106" s="245"/>
      <c r="C106" s="245">
        <v>0</v>
      </c>
      <c r="D106" s="245"/>
      <c r="E106" s="245"/>
      <c r="F106" s="245"/>
      <c r="G106" s="245"/>
      <c r="H106" s="245"/>
      <c r="I106" s="245"/>
      <c r="J106" s="246" t="s">
        <v>1047</v>
      </c>
      <c r="K106" s="246" t="s">
        <v>1024</v>
      </c>
      <c r="L106" s="245">
        <v>0</v>
      </c>
      <c r="M106" s="245">
        <v>0</v>
      </c>
      <c r="N106" s="245">
        <v>0</v>
      </c>
      <c r="O106" s="245">
        <v>69440.820000000007</v>
      </c>
      <c r="P106" s="247" t="s">
        <v>1026</v>
      </c>
    </row>
    <row r="107" spans="1:16" ht="15" customHeight="1" x14ac:dyDescent="0.25">
      <c r="A107" s="9"/>
      <c r="C107" s="1">
        <v>0</v>
      </c>
      <c r="J107" s="3" t="s">
        <v>1048</v>
      </c>
      <c r="K107" s="3" t="s">
        <v>1028</v>
      </c>
      <c r="L107" s="1">
        <v>0</v>
      </c>
      <c r="M107" s="1">
        <v>0</v>
      </c>
      <c r="N107" s="1">
        <v>0</v>
      </c>
      <c r="O107" s="1">
        <v>34543.730000000003</v>
      </c>
      <c r="P107" s="10" t="s">
        <v>1026</v>
      </c>
    </row>
    <row r="108" spans="1:16" ht="15" customHeight="1" x14ac:dyDescent="0.25">
      <c r="A108" s="244"/>
      <c r="B108" s="245"/>
      <c r="C108" s="245">
        <v>0</v>
      </c>
      <c r="D108" s="245"/>
      <c r="E108" s="245"/>
      <c r="F108" s="245"/>
      <c r="G108" s="245"/>
      <c r="H108" s="245"/>
      <c r="I108" s="245"/>
      <c r="J108" s="246" t="s">
        <v>1049</v>
      </c>
      <c r="K108" s="246" t="s">
        <v>1061</v>
      </c>
      <c r="L108" s="245">
        <v>0</v>
      </c>
      <c r="M108" s="245">
        <v>0</v>
      </c>
      <c r="N108" s="245">
        <v>0</v>
      </c>
      <c r="O108" s="245">
        <v>0</v>
      </c>
      <c r="P108" s="247" t="s">
        <v>1027</v>
      </c>
    </row>
    <row r="109" spans="1:16" ht="15" customHeight="1" x14ac:dyDescent="0.25">
      <c r="A109" s="9"/>
      <c r="C109" s="1">
        <v>0</v>
      </c>
      <c r="J109" s="3" t="s">
        <v>1050</v>
      </c>
      <c r="K109" s="3" t="s">
        <v>1062</v>
      </c>
      <c r="L109" s="1">
        <v>0</v>
      </c>
      <c r="M109" s="1">
        <v>0</v>
      </c>
      <c r="N109" s="1">
        <v>0</v>
      </c>
      <c r="O109" s="1">
        <v>0</v>
      </c>
      <c r="P109" s="10"/>
    </row>
    <row r="110" spans="1:16" ht="15" customHeight="1" thickBot="1" x14ac:dyDescent="0.3">
      <c r="A110" s="13">
        <f>SUM(A101:A105)</f>
        <v>61709</v>
      </c>
      <c r="B110" s="13">
        <f>SUM(B101:B105)</f>
        <v>0</v>
      </c>
      <c r="C110" s="13">
        <f>SUM(C101:C105)</f>
        <v>98616.42</v>
      </c>
      <c r="D110" s="13">
        <f>SUM(D101:D109)</f>
        <v>160325.41999999998</v>
      </c>
      <c r="E110" s="13">
        <f>SUM(E101:E105)</f>
        <v>100000</v>
      </c>
      <c r="F110" s="13">
        <f>SUM(F101:F105)</f>
        <v>100000</v>
      </c>
      <c r="G110" s="13"/>
      <c r="H110" s="13"/>
      <c r="I110" s="13"/>
      <c r="J110" s="12"/>
      <c r="K110" s="12"/>
      <c r="L110" s="13">
        <f>SUM(L101:L105)</f>
        <v>160325.41999999998</v>
      </c>
      <c r="M110" s="13">
        <f>SUM(M101:M105)</f>
        <v>160325.41999999998</v>
      </c>
      <c r="N110" s="13">
        <f>SUM(N101:N105)</f>
        <v>160325.41999999998</v>
      </c>
      <c r="O110" s="13">
        <f>SUM(O101:O109)</f>
        <v>264309.97000000003</v>
      </c>
      <c r="P110" s="14" t="s">
        <v>632</v>
      </c>
    </row>
    <row r="111" spans="1:16" ht="3.75" customHeight="1" thickBot="1" x14ac:dyDescent="0.3">
      <c r="A111" s="9"/>
      <c r="P111" s="10"/>
    </row>
    <row r="112" spans="1:16" ht="15.75" customHeight="1" x14ac:dyDescent="0.25">
      <c r="A112" s="15"/>
      <c r="B112" s="17"/>
      <c r="C112" s="17"/>
      <c r="D112" s="17"/>
      <c r="E112" s="17"/>
      <c r="F112" s="17"/>
      <c r="G112" s="17"/>
      <c r="H112" s="17"/>
      <c r="I112" s="16" t="s">
        <v>64</v>
      </c>
      <c r="J112" s="16"/>
      <c r="K112" s="16"/>
      <c r="L112" s="17"/>
      <c r="M112" s="17"/>
      <c r="N112" s="17"/>
      <c r="O112" s="17"/>
      <c r="P112" s="18"/>
    </row>
    <row r="113" spans="1:16" ht="15.75" customHeight="1" x14ac:dyDescent="0.25">
      <c r="A113" s="244">
        <v>50000</v>
      </c>
      <c r="B113" s="245"/>
      <c r="C113" s="245">
        <v>60000</v>
      </c>
      <c r="D113" s="245">
        <v>75000</v>
      </c>
      <c r="E113" s="245">
        <v>75000</v>
      </c>
      <c r="F113" s="245">
        <v>75000</v>
      </c>
      <c r="G113" s="245"/>
      <c r="H113" s="245"/>
      <c r="I113" s="245"/>
      <c r="J113" s="246" t="s">
        <v>711</v>
      </c>
      <c r="K113" s="246" t="s">
        <v>893</v>
      </c>
      <c r="L113" s="245">
        <v>75000</v>
      </c>
      <c r="M113" s="245">
        <v>75000</v>
      </c>
      <c r="N113" s="245">
        <v>75000</v>
      </c>
      <c r="O113" s="245">
        <v>0</v>
      </c>
      <c r="P113" s="247"/>
    </row>
    <row r="114" spans="1:16" ht="15.75" customHeight="1" x14ac:dyDescent="0.25">
      <c r="A114" s="9">
        <v>0</v>
      </c>
      <c r="C114" s="1">
        <v>0</v>
      </c>
      <c r="E114" s="1">
        <v>0</v>
      </c>
      <c r="F114" s="1">
        <v>0</v>
      </c>
      <c r="J114" s="3" t="s">
        <v>1051</v>
      </c>
      <c r="K114" s="3" t="s">
        <v>987</v>
      </c>
      <c r="L114" s="1">
        <v>0</v>
      </c>
      <c r="M114" s="1">
        <v>0</v>
      </c>
      <c r="N114" s="1">
        <v>0</v>
      </c>
      <c r="O114" s="1">
        <v>178672.42</v>
      </c>
      <c r="P114" s="10"/>
    </row>
    <row r="115" spans="1:16" ht="15.75" customHeight="1" x14ac:dyDescent="0.25">
      <c r="A115" s="244">
        <v>95000</v>
      </c>
      <c r="B115" s="245"/>
      <c r="C115" s="245">
        <v>150000</v>
      </c>
      <c r="D115" s="245">
        <v>150000</v>
      </c>
      <c r="E115" s="245">
        <v>150000</v>
      </c>
      <c r="F115" s="245">
        <v>150000</v>
      </c>
      <c r="G115" s="245"/>
      <c r="H115" s="245"/>
      <c r="I115" s="245"/>
      <c r="J115" s="246" t="s">
        <v>347</v>
      </c>
      <c r="K115" s="246" t="s">
        <v>124</v>
      </c>
      <c r="L115" s="245">
        <v>150000</v>
      </c>
      <c r="M115" s="245">
        <v>150000</v>
      </c>
      <c r="N115" s="245">
        <v>150000</v>
      </c>
      <c r="O115" s="245">
        <v>52000</v>
      </c>
      <c r="P115" s="247"/>
    </row>
    <row r="116" spans="1:16" ht="15.75" customHeight="1" x14ac:dyDescent="0.25">
      <c r="A116" s="9">
        <v>5000</v>
      </c>
      <c r="C116" s="1">
        <v>5000</v>
      </c>
      <c r="D116" s="1">
        <v>5000</v>
      </c>
      <c r="E116" s="1">
        <v>5000</v>
      </c>
      <c r="F116" s="1">
        <v>5000</v>
      </c>
      <c r="J116" s="3" t="s">
        <v>563</v>
      </c>
      <c r="K116" s="3" t="s">
        <v>125</v>
      </c>
      <c r="L116" s="1">
        <v>10000</v>
      </c>
      <c r="M116" s="1">
        <v>10000</v>
      </c>
      <c r="N116" s="1">
        <v>10000</v>
      </c>
      <c r="O116" s="1">
        <v>0</v>
      </c>
      <c r="P116" s="10" t="s">
        <v>1030</v>
      </c>
    </row>
    <row r="117" spans="1:16" ht="15" customHeight="1" thickBot="1" x14ac:dyDescent="0.3">
      <c r="A117" s="11">
        <f t="shared" ref="A117:F117" si="4">SUM(A113:A116)</f>
        <v>150000</v>
      </c>
      <c r="B117" s="13">
        <f t="shared" si="4"/>
        <v>0</v>
      </c>
      <c r="C117" s="13">
        <f t="shared" si="4"/>
        <v>215000</v>
      </c>
      <c r="D117" s="13">
        <f t="shared" si="4"/>
        <v>230000</v>
      </c>
      <c r="E117" s="13">
        <f t="shared" si="4"/>
        <v>230000</v>
      </c>
      <c r="F117" s="13">
        <f t="shared" si="4"/>
        <v>230000</v>
      </c>
      <c r="G117" s="13"/>
      <c r="H117" s="13"/>
      <c r="I117" s="13"/>
      <c r="J117" s="12"/>
      <c r="K117" s="12"/>
      <c r="L117" s="13">
        <f>SUM(L113:L116)</f>
        <v>235000</v>
      </c>
      <c r="M117" s="13">
        <f>SUM(M113:M116)</f>
        <v>235000</v>
      </c>
      <c r="N117" s="13">
        <f>SUM(N113:N116)</f>
        <v>235000</v>
      </c>
      <c r="O117" s="13">
        <f>SUM(O113:O116)</f>
        <v>230672.42</v>
      </c>
      <c r="P117" s="14" t="s">
        <v>596</v>
      </c>
    </row>
    <row r="118" spans="1:16" ht="3" customHeight="1" thickBot="1" x14ac:dyDescent="0.3"/>
    <row r="119" spans="1:16" ht="15.75" customHeight="1" x14ac:dyDescent="0.25">
      <c r="A119" s="15"/>
      <c r="B119" s="17"/>
      <c r="C119" s="17"/>
      <c r="D119" s="17"/>
      <c r="E119" s="17"/>
      <c r="F119" s="17"/>
      <c r="G119" s="17"/>
      <c r="H119" s="17"/>
      <c r="I119" s="16" t="s">
        <v>65</v>
      </c>
      <c r="J119" s="16"/>
      <c r="K119" s="16"/>
      <c r="L119" s="17"/>
      <c r="M119" s="17"/>
      <c r="N119" s="17"/>
      <c r="O119" s="17"/>
      <c r="P119" s="18"/>
    </row>
    <row r="120" spans="1:16" ht="15.75" customHeight="1" x14ac:dyDescent="0.25">
      <c r="A120" s="9">
        <v>0</v>
      </c>
      <c r="C120" s="1">
        <v>0</v>
      </c>
      <c r="E120" s="1">
        <v>0</v>
      </c>
      <c r="F120" s="1">
        <v>0</v>
      </c>
      <c r="J120" s="3" t="s">
        <v>348</v>
      </c>
      <c r="K120" s="3" t="s">
        <v>768</v>
      </c>
      <c r="L120" s="1">
        <v>5924.58</v>
      </c>
      <c r="M120" s="1">
        <v>5924.58</v>
      </c>
      <c r="N120" s="1">
        <v>5924.58</v>
      </c>
      <c r="O120" s="1">
        <v>1694.37</v>
      </c>
      <c r="P120" s="10"/>
    </row>
    <row r="121" spans="1:16" ht="15" customHeight="1" thickBot="1" x14ac:dyDescent="0.3">
      <c r="A121" s="11">
        <f>SUM(A119)</f>
        <v>0</v>
      </c>
      <c r="B121" s="13">
        <f>SUM(B119:B120)</f>
        <v>0</v>
      </c>
      <c r="C121" s="13">
        <f>SUM(C119)</f>
        <v>0</v>
      </c>
      <c r="D121" s="13"/>
      <c r="E121" s="13">
        <f>SUM(E119)</f>
        <v>0</v>
      </c>
      <c r="F121" s="13">
        <f>SUM(F119)</f>
        <v>0</v>
      </c>
      <c r="G121" s="13"/>
      <c r="H121" s="13"/>
      <c r="I121" s="13"/>
      <c r="J121" s="12"/>
      <c r="K121" s="12"/>
      <c r="L121" s="13">
        <f>SUM(L120)</f>
        <v>5924.58</v>
      </c>
      <c r="M121" s="13">
        <f>SUM(M120)</f>
        <v>5924.58</v>
      </c>
      <c r="N121" s="13">
        <f>SUM(N120)</f>
        <v>5924.58</v>
      </c>
      <c r="O121" s="13">
        <f>SUM(O120)</f>
        <v>1694.37</v>
      </c>
      <c r="P121" s="14" t="s">
        <v>603</v>
      </c>
    </row>
    <row r="122" spans="1:16" ht="3" customHeight="1" thickBot="1" x14ac:dyDescent="0.3"/>
    <row r="123" spans="1:16" ht="15.75" customHeight="1" x14ac:dyDescent="0.25">
      <c r="A123" s="15"/>
      <c r="B123" s="17"/>
      <c r="C123" s="17"/>
      <c r="D123" s="17"/>
      <c r="E123" s="17"/>
      <c r="F123" s="17"/>
      <c r="G123" s="17"/>
      <c r="H123" s="17"/>
      <c r="I123" s="16" t="s">
        <v>67</v>
      </c>
      <c r="J123" s="16"/>
      <c r="K123" s="16"/>
      <c r="L123" s="17"/>
      <c r="M123" s="17"/>
      <c r="N123" s="17"/>
      <c r="O123" s="17"/>
      <c r="P123" s="18"/>
    </row>
    <row r="124" spans="1:16" ht="15" customHeight="1" thickBot="1" x14ac:dyDescent="0.3">
      <c r="A124" s="11">
        <f>SUM(A122)</f>
        <v>0</v>
      </c>
      <c r="B124" s="13"/>
      <c r="C124" s="13">
        <f>SUM(C122)</f>
        <v>0</v>
      </c>
      <c r="D124" s="13"/>
      <c r="E124" s="13">
        <f>SUM(E122)</f>
        <v>0</v>
      </c>
      <c r="F124" s="13">
        <f>SUM(F122)</f>
        <v>0</v>
      </c>
      <c r="G124" s="13"/>
      <c r="H124" s="13"/>
      <c r="I124" s="13"/>
      <c r="J124" s="12"/>
      <c r="K124" s="12"/>
      <c r="L124" s="13">
        <f>SUM(L122)</f>
        <v>0</v>
      </c>
      <c r="M124" s="13">
        <f>SUM(M122)</f>
        <v>0</v>
      </c>
      <c r="N124" s="13">
        <f>SUM(N122)</f>
        <v>0</v>
      </c>
      <c r="O124" s="13">
        <f>SUM(O122)</f>
        <v>0</v>
      </c>
      <c r="P124" s="14" t="s">
        <v>604</v>
      </c>
    </row>
    <row r="125" spans="1:16" ht="3.75" customHeight="1" thickBot="1" x14ac:dyDescent="0.3"/>
    <row r="126" spans="1:16" ht="15" customHeight="1" thickBot="1" x14ac:dyDescent="0.3">
      <c r="A126" s="28">
        <f t="shared" ref="A126:F126" si="5">SUM(A124,A121,A117,A110,A98,A90,A54)</f>
        <v>559140.87000000011</v>
      </c>
      <c r="B126" s="28">
        <f t="shared" si="5"/>
        <v>371321</v>
      </c>
      <c r="C126" s="30">
        <f t="shared" si="5"/>
        <v>811450.09000000008</v>
      </c>
      <c r="D126" s="30">
        <f t="shared" si="5"/>
        <v>3627106.03</v>
      </c>
      <c r="E126" s="30">
        <f t="shared" si="5"/>
        <v>4703700</v>
      </c>
      <c r="F126" s="30">
        <f t="shared" si="5"/>
        <v>4703700</v>
      </c>
      <c r="G126" s="30"/>
      <c r="H126" s="30"/>
      <c r="I126" s="30"/>
      <c r="J126" s="29"/>
      <c r="K126" s="29"/>
      <c r="L126" s="30">
        <f>SUM(L124,L121,L117,L110,L98,L90,L54)</f>
        <v>1336150</v>
      </c>
      <c r="M126" s="30">
        <f>SUM(M124,M121,M117,M110,M98,M90,M54)</f>
        <v>1336150</v>
      </c>
      <c r="N126" s="30">
        <f>SUM(N124,N121,N117,N110,N98,N90,N54)</f>
        <v>1336150</v>
      </c>
      <c r="O126" s="30">
        <f>SUM(O124,O121,O117,O110,O98,O90,O54)</f>
        <v>1580026.76</v>
      </c>
      <c r="P126" s="31" t="s">
        <v>653</v>
      </c>
    </row>
    <row r="127" spans="1:16" ht="3.75" customHeight="1" thickBot="1" x14ac:dyDescent="0.3"/>
    <row r="128" spans="1:16" ht="15" customHeight="1" thickBot="1" x14ac:dyDescent="0.3">
      <c r="A128" s="28">
        <f t="shared" ref="A128:F128" si="6">A43-A126</f>
        <v>459956.0199999999</v>
      </c>
      <c r="B128" s="28">
        <f t="shared" si="6"/>
        <v>512021</v>
      </c>
      <c r="C128" s="30">
        <f t="shared" si="6"/>
        <v>441792.55000000005</v>
      </c>
      <c r="D128" s="30">
        <f t="shared" si="6"/>
        <v>457058.76000000024</v>
      </c>
      <c r="E128" s="30">
        <f t="shared" si="6"/>
        <v>335684.80999999959</v>
      </c>
      <c r="F128" s="30">
        <f t="shared" si="6"/>
        <v>335684.80999999959</v>
      </c>
      <c r="G128" s="30"/>
      <c r="H128" s="30"/>
      <c r="I128" s="30"/>
      <c r="J128" s="29"/>
      <c r="K128" s="29"/>
      <c r="L128" s="30">
        <f>L43-L126</f>
        <v>0</v>
      </c>
      <c r="M128" s="30">
        <f>M43-M126</f>
        <v>0</v>
      </c>
      <c r="N128" s="30">
        <f>N43-N126</f>
        <v>0</v>
      </c>
      <c r="O128" s="30">
        <f>O43-O126</f>
        <v>0</v>
      </c>
      <c r="P128" s="31" t="s">
        <v>606</v>
      </c>
    </row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printOptions headings="1"/>
  <pageMargins left="0.25" right="0.25" top="0.75" bottom="0.75" header="0.3" footer="0.3"/>
  <pageSetup paperSize="5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100 General</vt:lpstr>
      <vt:lpstr>110 Planning</vt:lpstr>
      <vt:lpstr>CLOSED 120 Public Safety</vt:lpstr>
      <vt:lpstr>200 Library</vt:lpstr>
      <vt:lpstr>300 Parks</vt:lpstr>
      <vt:lpstr>400 FIRE</vt:lpstr>
      <vt:lpstr>500 HM</vt:lpstr>
      <vt:lpstr>510 MJ</vt:lpstr>
      <vt:lpstr>600 H2O Distribution</vt:lpstr>
      <vt:lpstr>610 H2O Treatment Plant</vt:lpstr>
      <vt:lpstr>620 WW</vt:lpstr>
      <vt:lpstr>630 Street</vt:lpstr>
      <vt:lpstr>640 PW Equip</vt:lpstr>
      <vt:lpstr>650 JT Treatment</vt:lpstr>
      <vt:lpstr>660 JT Equip</vt:lpstr>
      <vt:lpstr>700 USDA</vt:lpstr>
      <vt:lpstr>800 Sinking Fund-Cap Improvment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2022-07-19T01:22:29Z</dcterms:created>
  <dcterms:modified xsi:type="dcterms:W3CDTF">2026-03-06T08:14:39Z</dcterms:modified>
</cp:coreProperties>
</file>